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7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<sst xmlns="http://schemas.openxmlformats.org/spreadsheetml/2006/main" count="19" uniqueCount="16">
  <si>
    <t>Media</t>
  </si>
  <si>
    <t xml:space="preserve">ESTACIONES </t>
  </si>
  <si>
    <t>N1</t>
  </si>
  <si>
    <t>N2</t>
  </si>
  <si>
    <t>N3</t>
  </si>
  <si>
    <t>N4</t>
  </si>
  <si>
    <t>N5</t>
  </si>
  <si>
    <t>N6</t>
  </si>
  <si>
    <t>N7</t>
  </si>
  <si>
    <t>N8</t>
  </si>
  <si>
    <t>1994-2017</t>
  </si>
  <si>
    <t>1994-2016</t>
  </si>
  <si>
    <t>INCR(%)</t>
  </si>
  <si>
    <t>ICA 2017(%)</t>
  </si>
  <si>
    <t>ICA 1994-2017(%)</t>
  </si>
  <si>
    <t>I.C.A.(INCR.% DEL %)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</si>
</sst>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0"/>
    <numFmt numFmtId="166" formatCode="0"/>
    <numFmt numFmtId="167" formatCode="0.0"/>
    <numFmt numFmtId="168" formatCode="#,##0.0"/>
    <numFmt numFmtId="169" formatCode="#,##0.00000"/>
    <numFmt numFmtId="170" formatCode="#,##0.00"/>
    <numFmt numFmtId="171" formatCode="0.000"/>
    <numFmt numFmtId="172" formatCode="#,##0.000"/>
    <numFmt numFmtId="173" formatCode="_-* #,##0\ _€_-;\-* #,##0\ _€_-;_-* &quot;- &quot;_€_-;_-@_-"/>
    <numFmt numFmtId="174" formatCode="#,##0"/>
    <numFmt numFmtId="175" formatCode="#,##0.000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73" fontId="1" fillId="0" borderId="0" applyBorder="0" applyProtection="0">
      <alignment/>
    </xf>
  </cellStyleXfs>
  <cellXfs count="44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/>
    </xf>
    <xf numFmtId="164" fontId="5" fillId="0" borderId="0" xfId="0" applyFont="1" applyAlignment="1">
      <alignment/>
    </xf>
    <xf numFmtId="167" fontId="2" fillId="0" borderId="1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0" fillId="0" borderId="2" xfId="0" applyNumberFormat="1" applyBorder="1" applyAlignment="1">
      <alignment/>
    </xf>
    <xf numFmtId="168" fontId="6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169" fontId="6" fillId="0" borderId="1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168" fontId="0" fillId="0" borderId="2" xfId="0" applyNumberFormat="1" applyBorder="1" applyAlignment="1">
      <alignment/>
    </xf>
    <xf numFmtId="165" fontId="2" fillId="0" borderId="2" xfId="0" applyNumberFormat="1" applyFont="1" applyBorder="1" applyAlignment="1">
      <alignment/>
    </xf>
    <xf numFmtId="170" fontId="2" fillId="0" borderId="2" xfId="0" applyNumberFormat="1" applyFont="1" applyBorder="1" applyAlignment="1">
      <alignment/>
    </xf>
    <xf numFmtId="170" fontId="6" fillId="0" borderId="1" xfId="0" applyNumberFormat="1" applyFont="1" applyBorder="1" applyAlignment="1">
      <alignment/>
    </xf>
    <xf numFmtId="170" fontId="3" fillId="0" borderId="1" xfId="0" applyNumberFormat="1" applyFont="1" applyBorder="1" applyAlignment="1">
      <alignment/>
    </xf>
    <xf numFmtId="171" fontId="1" fillId="0" borderId="2" xfId="0" applyNumberFormat="1" applyFont="1" applyBorder="1" applyAlignment="1">
      <alignment/>
    </xf>
    <xf numFmtId="172" fontId="0" fillId="0" borderId="2" xfId="0" applyNumberFormat="1" applyBorder="1" applyAlignment="1">
      <alignment/>
    </xf>
    <xf numFmtId="172" fontId="6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168" fontId="1" fillId="0" borderId="2" xfId="20" applyNumberFormat="1" applyFont="1" applyBorder="1" applyAlignment="1" applyProtection="1">
      <alignment/>
      <protection/>
    </xf>
    <xf numFmtId="167" fontId="3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74" fontId="0" fillId="0" borderId="2" xfId="0" applyNumberFormat="1" applyBorder="1" applyAlignment="1">
      <alignment/>
    </xf>
    <xf numFmtId="166" fontId="6" fillId="0" borderId="1" xfId="0" applyNumberFormat="1" applyFont="1" applyBorder="1" applyAlignment="1">
      <alignment/>
    </xf>
    <xf numFmtId="174" fontId="3" fillId="0" borderId="1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1" fillId="0" borderId="2" xfId="20" applyNumberFormat="1" applyFont="1" applyBorder="1" applyAlignment="1" applyProtection="1">
      <alignment/>
      <protection/>
    </xf>
    <xf numFmtId="166" fontId="6" fillId="0" borderId="1" xfId="16" applyNumberFormat="1" applyFont="1" applyFill="1" applyBorder="1" applyAlignment="1" applyProtection="1">
      <alignment/>
      <protection/>
    </xf>
    <xf numFmtId="166" fontId="0" fillId="0" borderId="2" xfId="0" applyNumberFormat="1" applyBorder="1" applyAlignment="1">
      <alignment/>
    </xf>
    <xf numFmtId="165" fontId="6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75" fontId="3" fillId="0" borderId="4" xfId="0" applyNumberFormat="1" applyFont="1" applyBorder="1" applyAlignment="1">
      <alignment/>
    </xf>
    <xf numFmtId="170" fontId="3" fillId="0" borderId="4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ABORA~1\AppData\Local\Temp\Rar$DI43.064\ICA%20GLOBAL%202015%2004%2007Datos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GLOBAL 2015"/>
      <sheetName val="GLOBAL 1994-2013+2014"/>
      <sheetName val="CALIDAD (%)"/>
      <sheetName val="Temperatura"/>
      <sheetName val="Profundidad"/>
      <sheetName val="Zona Fótica"/>
      <sheetName val="Cte. K de impurificación ap."/>
      <sheetName val="Densidad"/>
      <sheetName val="pH"/>
      <sheetName val="Salinidad Global"/>
      <sheetName val="Oxidabilidad"/>
      <sheetName val="Oxígeno de Saturación"/>
      <sheetName val="Oxígeno Real"/>
      <sheetName val="% Oxígeno de Saturación"/>
      <sheetName val="Dureza TOTAL"/>
      <sheetName val="Calcio"/>
      <sheetName val="Magnesio"/>
      <sheetName val="Plomo"/>
      <sheetName val="Cobre"/>
      <sheetName val="Hierro"/>
      <sheetName val="Zinc"/>
      <sheetName val="Amonio"/>
      <sheetName val="Nitratos"/>
      <sheetName val="Nitritos"/>
      <sheetName val="Fosfatos"/>
      <sheetName val="Sulfatos"/>
      <sheetName val="Cloruros"/>
      <sheetName val="Carbonatos"/>
      <sheetName val="Bicarbonatos"/>
      <sheetName val="Coliformes"/>
      <sheetName val="Pigmentos fotosintéticos"/>
      <sheetName val="I.C.A. 2014 04 23"/>
      <sheetName val="X1"/>
      <sheetName val="X2"/>
      <sheetName val="X3"/>
      <sheetName val="X4"/>
      <sheetName val="X5"/>
      <sheetName val="X6"/>
      <sheetName val="X7"/>
      <sheetName val="X8"/>
      <sheetName val="X9"/>
    </sheetNames>
    <sheetDataSet>
      <sheetData sheetId="42">
        <row r="3">
          <cell r="A3" t="str">
            <v>Profundidad (m)</v>
          </cell>
        </row>
        <row r="4">
          <cell r="A4" t="str">
            <v>Zona fótica (m)</v>
          </cell>
        </row>
        <row r="5">
          <cell r="A5" t="str">
            <v>Temperatura (ºC)</v>
          </cell>
        </row>
        <row r="6">
          <cell r="A6" t="str">
            <v>Cte. k de impurificación ap.</v>
          </cell>
        </row>
        <row r="7">
          <cell r="A7" t="str">
            <v>Densidad (g/cm^3)</v>
          </cell>
        </row>
        <row r="8">
          <cell r="A8" t="str">
            <v>pH</v>
          </cell>
        </row>
        <row r="9">
          <cell r="A9" t="str">
            <v>Salinidad global (g NaCl/l)</v>
          </cell>
        </row>
        <row r="10">
          <cell r="A10" t="str">
            <v>Oxidabilidad (mg O2/l)</v>
          </cell>
        </row>
        <row r="11">
          <cell r="A11" t="str">
            <v>O2 de saturación (mg/l)</v>
          </cell>
        </row>
        <row r="12">
          <cell r="A12" t="str">
            <v>O2  real (mg/l)</v>
          </cell>
        </row>
        <row r="13">
          <cell r="A13" t="str">
            <v>% O2 de saturación</v>
          </cell>
        </row>
        <row r="14">
          <cell r="B14" t="str">
            <v>Dureza (mg CaCO3/l)</v>
          </cell>
        </row>
        <row r="15">
          <cell r="B15" t="str">
            <v>Calcio (mg CaCO3/l)</v>
          </cell>
        </row>
        <row r="16">
          <cell r="B16" t="str">
            <v>Magnesio (mg MgCO3/l)</v>
          </cell>
        </row>
        <row r="17">
          <cell r="B17" t="str">
            <v>Plomo (mg/l)</v>
          </cell>
        </row>
        <row r="18">
          <cell r="B18" t="str">
            <v>Cobre (mg/l)</v>
          </cell>
        </row>
        <row r="19">
          <cell r="B19" t="str">
            <v>Hierro (mg/l)</v>
          </cell>
        </row>
        <row r="20">
          <cell r="B20" t="str">
            <v>Zinc (mg/l)</v>
          </cell>
        </row>
        <row r="21">
          <cell r="B21" t="str">
            <v>Amonio (mg/l)</v>
          </cell>
        </row>
        <row r="22">
          <cell r="B22" t="str">
            <v>Nitratos (mg/l)</v>
          </cell>
        </row>
        <row r="23">
          <cell r="B23" t="str">
            <v>Nitritos (mg/l)</v>
          </cell>
        </row>
        <row r="24">
          <cell r="B24" t="str">
            <v>Fosfatos (mgP/l)</v>
          </cell>
        </row>
        <row r="25">
          <cell r="B25" t="str">
            <v>Sulfatos (mg/l) </v>
          </cell>
        </row>
        <row r="26">
          <cell r="B26" t="str">
            <v>Cloruros (mg/l)</v>
          </cell>
        </row>
        <row r="27">
          <cell r="B27" t="str">
            <v>Carbonatos (mg/l)</v>
          </cell>
        </row>
        <row r="28">
          <cell r="B28" t="str">
            <v>Bicarbonatos (mg/l)</v>
          </cell>
        </row>
        <row r="30">
          <cell r="B30" t="str">
            <v>Pig. Fotosintéticos (mg/m3)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88" zoomScaleNormal="88" workbookViewId="0" topLeftCell="A1">
      <selection activeCell="K3" sqref="K3"/>
    </sheetView>
  </sheetViews>
  <sheetFormatPr defaultColWidth="11.421875" defaultRowHeight="15"/>
  <cols>
    <col min="1" max="1" width="30.140625" style="0" customWidth="1"/>
    <col min="10" max="11" width="11.421875" style="0" customWidth="1"/>
  </cols>
  <sheetData>
    <row r="1" spans="1:13" ht="12.75">
      <c r="A1">
        <v>2017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2" t="s">
        <v>0</v>
      </c>
      <c r="L1" s="2" t="s">
        <v>0</v>
      </c>
      <c r="M1" s="2" t="s">
        <v>0</v>
      </c>
    </row>
    <row r="2" spans="1:13" ht="12.75">
      <c r="A2" s="1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>
        <v>2017</v>
      </c>
      <c r="L2" s="5" t="s">
        <v>11</v>
      </c>
      <c r="M2" s="5" t="s">
        <v>12</v>
      </c>
    </row>
    <row r="3" spans="1:13" ht="12.75">
      <c r="A3" s="6" t="str">
        <f>'[1]X1'!A3</f>
        <v>Profundidad (m)</v>
      </c>
      <c r="B3" s="7">
        <v>6</v>
      </c>
      <c r="C3" s="8">
        <v>12</v>
      </c>
      <c r="D3" s="8">
        <v>11</v>
      </c>
      <c r="E3" s="8">
        <v>8</v>
      </c>
      <c r="F3" s="8">
        <v>8</v>
      </c>
      <c r="G3" s="8">
        <v>7.3</v>
      </c>
      <c r="H3" s="8"/>
      <c r="I3" s="9"/>
      <c r="J3" s="9">
        <f aca="true" t="shared" si="0" ref="J3:J28">(22*L3+K3*1)/23</f>
        <v>8.605072463768115</v>
      </c>
      <c r="K3" s="10">
        <f aca="true" t="shared" si="1" ref="K3:K12">IF(COUNT(B3:I3)=0,"",AVERAGE(B3:I3))</f>
        <v>8.716666666666667</v>
      </c>
      <c r="L3" s="9">
        <v>8.6</v>
      </c>
      <c r="M3" s="11">
        <f aca="true" t="shared" si="2" ref="M3:M29">((J3-L3)/100)*100</f>
        <v>0.005072463768115654</v>
      </c>
    </row>
    <row r="4" spans="1:13" ht="12.75">
      <c r="A4" s="6" t="str">
        <f>'[1]X1'!A4</f>
        <v>Zona fótica (m)</v>
      </c>
      <c r="B4" s="12">
        <v>0.51</v>
      </c>
      <c r="C4" s="13">
        <v>0.2</v>
      </c>
      <c r="D4" s="13">
        <v>0.2</v>
      </c>
      <c r="E4" s="13">
        <v>0.2</v>
      </c>
      <c r="F4" s="13">
        <v>0.1</v>
      </c>
      <c r="G4" s="13">
        <v>0.2</v>
      </c>
      <c r="H4" s="13"/>
      <c r="I4" s="9"/>
      <c r="J4" s="9">
        <f t="shared" si="0"/>
        <v>0.6797826086956521</v>
      </c>
      <c r="K4" s="10">
        <f t="shared" si="1"/>
        <v>0.23500000000000001</v>
      </c>
      <c r="L4" s="9">
        <v>0.7</v>
      </c>
      <c r="M4" s="11">
        <f t="shared" si="2"/>
        <v>-0.020217391304347854</v>
      </c>
    </row>
    <row r="5" spans="1:13" ht="12.75">
      <c r="A5" s="6" t="str">
        <f>'[1]X1'!A5</f>
        <v>Temperatura (ºC)</v>
      </c>
      <c r="B5" s="12">
        <v>17</v>
      </c>
      <c r="C5" s="13">
        <v>18</v>
      </c>
      <c r="D5" s="13">
        <v>18</v>
      </c>
      <c r="E5" s="13">
        <v>18</v>
      </c>
      <c r="F5" s="13">
        <v>18</v>
      </c>
      <c r="G5" s="13">
        <v>17</v>
      </c>
      <c r="H5" s="13"/>
      <c r="I5" s="9"/>
      <c r="J5" s="9">
        <f t="shared" si="0"/>
        <v>18.1768115942029</v>
      </c>
      <c r="K5" s="10">
        <f t="shared" si="1"/>
        <v>17.666666666666668</v>
      </c>
      <c r="L5" s="9">
        <v>18.2</v>
      </c>
      <c r="M5" s="11">
        <f t="shared" si="2"/>
        <v>-0.02318840579710013</v>
      </c>
    </row>
    <row r="6" spans="1:13" ht="12.75">
      <c r="A6" s="6" t="str">
        <f>'[1]X1'!A6</f>
        <v>Cte. k de impurificación ap.</v>
      </c>
      <c r="B6" s="14">
        <v>0.77</v>
      </c>
      <c r="C6" s="15">
        <v>0.74</v>
      </c>
      <c r="D6" s="15">
        <v>0.76</v>
      </c>
      <c r="E6" s="15">
        <v>0.71</v>
      </c>
      <c r="F6" s="15">
        <v>0.65</v>
      </c>
      <c r="G6" s="15">
        <v>0.75</v>
      </c>
      <c r="H6" s="15"/>
      <c r="I6" s="16"/>
      <c r="J6" s="9">
        <f t="shared" si="0"/>
        <v>0.7013043478260871</v>
      </c>
      <c r="K6" s="17">
        <f t="shared" si="1"/>
        <v>0.73</v>
      </c>
      <c r="L6" s="16">
        <v>0.7</v>
      </c>
      <c r="M6" s="11">
        <f t="shared" si="2"/>
        <v>0.0013043478260870156</v>
      </c>
    </row>
    <row r="7" spans="1:13" ht="12.75">
      <c r="A7" s="6" t="str">
        <f>'[1]X1'!A7</f>
        <v>Densidad (g/cm^3)</v>
      </c>
      <c r="B7" s="18">
        <v>1.003</v>
      </c>
      <c r="C7" s="19">
        <v>1.001</v>
      </c>
      <c r="D7" s="19">
        <v>1.003</v>
      </c>
      <c r="E7" s="19">
        <v>1.003</v>
      </c>
      <c r="F7" s="19">
        <v>1.002</v>
      </c>
      <c r="G7" s="19">
        <v>1.003</v>
      </c>
      <c r="H7" s="19"/>
      <c r="I7" s="20"/>
      <c r="J7" s="20">
        <f t="shared" si="0"/>
        <v>1.0029782608695652</v>
      </c>
      <c r="K7" s="21">
        <f t="shared" si="1"/>
        <v>1.0025</v>
      </c>
      <c r="L7" s="20">
        <v>1.003</v>
      </c>
      <c r="M7" s="11">
        <f t="shared" si="2"/>
        <v>-2.1739130434683673E-05</v>
      </c>
    </row>
    <row r="8" spans="1:13" ht="12.75">
      <c r="A8" s="6" t="str">
        <f>'[1]X1'!A8</f>
        <v>pH</v>
      </c>
      <c r="B8" s="12">
        <v>7.6</v>
      </c>
      <c r="C8" s="13">
        <v>7.3</v>
      </c>
      <c r="D8" s="13">
        <v>7</v>
      </c>
      <c r="E8" s="13">
        <v>7.4</v>
      </c>
      <c r="F8" s="13">
        <v>7.8</v>
      </c>
      <c r="G8" s="13">
        <v>7.7</v>
      </c>
      <c r="H8" s="13"/>
      <c r="I8" s="9"/>
      <c r="J8" s="9">
        <f t="shared" si="0"/>
        <v>7.402898550724638</v>
      </c>
      <c r="K8" s="10">
        <f t="shared" si="1"/>
        <v>7.466666666666667</v>
      </c>
      <c r="L8" s="9">
        <v>7.4</v>
      </c>
      <c r="M8" s="11">
        <f t="shared" si="2"/>
        <v>0.0028985507246375164</v>
      </c>
    </row>
    <row r="9" spans="1:13" ht="12.75">
      <c r="A9" s="6" t="str">
        <f>'[1]X1'!A9</f>
        <v>Salinidad global (g NaCl/l)</v>
      </c>
      <c r="B9" s="12">
        <v>1.5</v>
      </c>
      <c r="C9" s="13">
        <v>1</v>
      </c>
      <c r="D9" s="13">
        <v>1.4</v>
      </c>
      <c r="E9" s="13">
        <v>1.2</v>
      </c>
      <c r="F9" s="13">
        <v>1</v>
      </c>
      <c r="G9" s="13">
        <v>1.4</v>
      </c>
      <c r="H9" s="13"/>
      <c r="I9" s="9"/>
      <c r="J9" s="9">
        <f t="shared" si="0"/>
        <v>4.55</v>
      </c>
      <c r="K9" s="10">
        <f t="shared" si="1"/>
        <v>1.25</v>
      </c>
      <c r="L9" s="9">
        <v>4.7</v>
      </c>
      <c r="M9" s="11">
        <f t="shared" si="2"/>
        <v>-0.15000000000000036</v>
      </c>
    </row>
    <row r="10" spans="1:13" ht="12.75">
      <c r="A10" s="6" t="str">
        <f>'[1]X1'!A10</f>
        <v>Oxidabilidad (mg O2/l)</v>
      </c>
      <c r="B10" s="12">
        <v>0.4</v>
      </c>
      <c r="C10" s="22">
        <v>0.6000000000000001</v>
      </c>
      <c r="D10" s="13">
        <v>1</v>
      </c>
      <c r="E10" s="13">
        <v>0.6000000000000001</v>
      </c>
      <c r="F10" s="13">
        <v>1</v>
      </c>
      <c r="G10" s="13">
        <v>0.7</v>
      </c>
      <c r="H10" s="13"/>
      <c r="I10" s="9"/>
      <c r="J10" s="9">
        <f t="shared" si="0"/>
        <v>3.570289855072464</v>
      </c>
      <c r="K10" s="10">
        <f t="shared" si="1"/>
        <v>0.7166666666666668</v>
      </c>
      <c r="L10" s="9">
        <v>3.7</v>
      </c>
      <c r="M10" s="11">
        <f t="shared" si="2"/>
        <v>-0.12971014492753596</v>
      </c>
    </row>
    <row r="11" spans="1:13" ht="12.75">
      <c r="A11" s="6" t="str">
        <f>'[1]X1'!A11</f>
        <v>O2 de saturación (mg/l)</v>
      </c>
      <c r="B11" s="12">
        <v>9.6</v>
      </c>
      <c r="C11" s="13">
        <v>9.45</v>
      </c>
      <c r="D11" s="13">
        <v>9.4</v>
      </c>
      <c r="E11" s="13">
        <v>9.4</v>
      </c>
      <c r="F11" s="13">
        <v>9.45</v>
      </c>
      <c r="G11" s="13">
        <v>9.6</v>
      </c>
      <c r="H11" s="13"/>
      <c r="I11" s="9"/>
      <c r="J11" s="9">
        <f t="shared" si="0"/>
        <v>9.21231884057971</v>
      </c>
      <c r="K11" s="10">
        <f t="shared" si="1"/>
        <v>9.483333333333334</v>
      </c>
      <c r="L11" s="9">
        <v>9.2</v>
      </c>
      <c r="M11" s="11">
        <f t="shared" si="2"/>
        <v>0.012318840579711221</v>
      </c>
    </row>
    <row r="12" spans="1:13" ht="12.75">
      <c r="A12" s="6" t="str">
        <f>'[1]X1'!A12</f>
        <v>O2  real (mg/l)</v>
      </c>
      <c r="B12" s="12">
        <v>9.17</v>
      </c>
      <c r="C12" s="13">
        <v>6.67</v>
      </c>
      <c r="D12" s="13">
        <v>5.5</v>
      </c>
      <c r="E12" s="13">
        <v>8.3</v>
      </c>
      <c r="F12" s="13">
        <v>7.17</v>
      </c>
      <c r="G12" s="13">
        <v>9.16</v>
      </c>
      <c r="H12" s="13"/>
      <c r="I12" s="9"/>
      <c r="J12" s="9">
        <f t="shared" si="0"/>
        <v>7.5070289855072465</v>
      </c>
      <c r="K12" s="10">
        <f t="shared" si="1"/>
        <v>7.661666666666666</v>
      </c>
      <c r="L12" s="9">
        <v>7.5</v>
      </c>
      <c r="M12" s="11">
        <f t="shared" si="2"/>
        <v>0.007028985507246511</v>
      </c>
    </row>
    <row r="13" spans="1:13" ht="12.75">
      <c r="A13" s="6" t="str">
        <f>'[1]X1'!A13</f>
        <v>% O2 de saturación</v>
      </c>
      <c r="B13" s="12">
        <v>95.52</v>
      </c>
      <c r="C13" s="13">
        <v>70.58</v>
      </c>
      <c r="D13" s="13">
        <v>58.51</v>
      </c>
      <c r="E13" s="13">
        <v>88.29</v>
      </c>
      <c r="F13" s="13">
        <v>75.87</v>
      </c>
      <c r="G13" s="13">
        <v>95.48</v>
      </c>
      <c r="H13" s="13"/>
      <c r="I13" s="9"/>
      <c r="J13" s="9">
        <f t="shared" si="0"/>
        <v>83.57351570260563</v>
      </c>
      <c r="K13" s="23">
        <f>K12*100/K11</f>
        <v>80.79086115992969</v>
      </c>
      <c r="L13" s="9">
        <v>83.7</v>
      </c>
      <c r="M13" s="11">
        <f t="shared" si="2"/>
        <v>-0.12648429739437006</v>
      </c>
    </row>
    <row r="14" spans="1:13" ht="12.75">
      <c r="A14" s="24" t="str">
        <f>'[1]X1'!B14</f>
        <v>Dureza (mg CaCO3/l)</v>
      </c>
      <c r="B14" s="25">
        <v>314</v>
      </c>
      <c r="C14" s="26">
        <v>270</v>
      </c>
      <c r="D14" s="26">
        <v>250</v>
      </c>
      <c r="E14" s="26">
        <v>284</v>
      </c>
      <c r="F14" s="26">
        <v>274</v>
      </c>
      <c r="G14" s="26">
        <v>370</v>
      </c>
      <c r="H14" s="26"/>
      <c r="I14" s="27"/>
      <c r="J14" s="9">
        <f t="shared" si="0"/>
        <v>832.8898550724638</v>
      </c>
      <c r="K14" s="28">
        <f aca="true" t="shared" si="3" ref="K14:K15">IF(COUNT(B14:I14)=0,"",AVERAGE(B14:I14))</f>
        <v>293.6666666666667</v>
      </c>
      <c r="L14" s="27">
        <v>857.4</v>
      </c>
      <c r="M14" s="11">
        <f t="shared" si="2"/>
        <v>-24.510144927536203</v>
      </c>
    </row>
    <row r="15" spans="1:13" ht="12.75">
      <c r="A15" s="24" t="str">
        <f>'[1]X1'!B15</f>
        <v>Calcio (mg CaCO3/l)</v>
      </c>
      <c r="B15" s="25">
        <v>224</v>
      </c>
      <c r="C15" s="26">
        <v>214</v>
      </c>
      <c r="D15" s="26">
        <v>236</v>
      </c>
      <c r="E15" s="26">
        <v>196</v>
      </c>
      <c r="F15" s="26">
        <v>270</v>
      </c>
      <c r="G15" s="26">
        <v>262</v>
      </c>
      <c r="H15" s="26"/>
      <c r="I15" s="29"/>
      <c r="J15" s="9">
        <f t="shared" si="0"/>
        <v>326.38550724637685</v>
      </c>
      <c r="K15" s="28">
        <f t="shared" si="3"/>
        <v>233.66666666666666</v>
      </c>
      <c r="L15" s="29">
        <v>330.6</v>
      </c>
      <c r="M15" s="11">
        <f t="shared" si="2"/>
        <v>-4.214492753623176</v>
      </c>
    </row>
    <row r="16" spans="1:13" ht="12.75">
      <c r="A16" s="24" t="str">
        <f>'[1]X1'!B16</f>
        <v>Magnesio (mg MgCO3/l)</v>
      </c>
      <c r="B16" s="25">
        <v>90</v>
      </c>
      <c r="C16" s="26">
        <v>56</v>
      </c>
      <c r="D16" s="26">
        <v>14</v>
      </c>
      <c r="E16" s="26">
        <v>88</v>
      </c>
      <c r="F16" s="26">
        <v>4</v>
      </c>
      <c r="G16" s="26">
        <v>108</v>
      </c>
      <c r="H16" s="26"/>
      <c r="I16" s="29"/>
      <c r="J16" s="9">
        <f t="shared" si="0"/>
        <v>307.9304347826087</v>
      </c>
      <c r="K16" s="30">
        <f>K14-K15</f>
        <v>60.00000000000003</v>
      </c>
      <c r="L16" s="29">
        <v>319.2</v>
      </c>
      <c r="M16" s="11">
        <f t="shared" si="2"/>
        <v>-11.269565217391289</v>
      </c>
    </row>
    <row r="17" spans="1:13" ht="12.75">
      <c r="A17" s="24" t="str">
        <f>'[1]X1'!B17</f>
        <v>Plomo (mg/l)</v>
      </c>
      <c r="B17" s="25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/>
      <c r="I17" s="29"/>
      <c r="J17" s="9">
        <f t="shared" si="0"/>
        <v>0</v>
      </c>
      <c r="K17" s="28">
        <f aca="true" t="shared" si="4" ref="K17:K29">IF(COUNT(B17:I17)=0,"",AVERAGE(B17:I17))</f>
        <v>0</v>
      </c>
      <c r="L17" s="29">
        <v>0</v>
      </c>
      <c r="M17" s="11">
        <f t="shared" si="2"/>
        <v>0</v>
      </c>
    </row>
    <row r="18" spans="1:13" ht="12.75">
      <c r="A18" s="24" t="str">
        <f>'[1]X1'!B18</f>
        <v>Cobre (mg/l)</v>
      </c>
      <c r="B18" s="25">
        <v>0.01</v>
      </c>
      <c r="C18" s="26">
        <v>0.30000000000000004</v>
      </c>
      <c r="D18" s="26">
        <v>0</v>
      </c>
      <c r="E18" s="26">
        <v>0</v>
      </c>
      <c r="F18" s="26">
        <v>0</v>
      </c>
      <c r="G18" s="26">
        <v>0</v>
      </c>
      <c r="H18" s="26"/>
      <c r="I18" s="29"/>
      <c r="J18" s="9">
        <f t="shared" si="0"/>
        <v>0.0022463768115942033</v>
      </c>
      <c r="K18" s="28">
        <f t="shared" si="4"/>
        <v>0.05166666666666667</v>
      </c>
      <c r="L18" s="29">
        <v>0</v>
      </c>
      <c r="M18" s="11">
        <f t="shared" si="2"/>
        <v>0.0022463768115942033</v>
      </c>
    </row>
    <row r="19" spans="1:13" ht="12.75">
      <c r="A19" s="24" t="str">
        <f>'[1]X1'!B19</f>
        <v>Hierro (mg/l)</v>
      </c>
      <c r="B19" s="25">
        <v>0.08</v>
      </c>
      <c r="C19" s="26">
        <v>0</v>
      </c>
      <c r="D19" s="26">
        <v>0.5</v>
      </c>
      <c r="E19" s="26">
        <v>0.5</v>
      </c>
      <c r="F19" s="26">
        <v>0.5</v>
      </c>
      <c r="G19" s="26">
        <v>0.5</v>
      </c>
      <c r="H19" s="26"/>
      <c r="I19" s="29"/>
      <c r="J19" s="9">
        <f t="shared" si="0"/>
        <v>0.9715942028985508</v>
      </c>
      <c r="K19" s="28">
        <f t="shared" si="4"/>
        <v>0.3466666666666667</v>
      </c>
      <c r="L19" s="29">
        <v>1</v>
      </c>
      <c r="M19" s="11">
        <f t="shared" si="2"/>
        <v>-0.028405797101449196</v>
      </c>
    </row>
    <row r="20" spans="1:13" ht="12.75">
      <c r="A20" s="24" t="str">
        <f>'[1]X1'!B20</f>
        <v>Zinc (mg/l)</v>
      </c>
      <c r="B20" s="25">
        <v>0</v>
      </c>
      <c r="C20" s="26">
        <v>0.05</v>
      </c>
      <c r="D20" s="26">
        <v>0</v>
      </c>
      <c r="E20" s="26">
        <v>0</v>
      </c>
      <c r="F20" s="26">
        <v>0</v>
      </c>
      <c r="G20" s="26">
        <v>0</v>
      </c>
      <c r="H20" s="26"/>
      <c r="I20" s="29"/>
      <c r="J20" s="9">
        <f t="shared" si="0"/>
        <v>0.9568840579710145</v>
      </c>
      <c r="K20" s="28">
        <f t="shared" si="4"/>
        <v>0.008333333333333333</v>
      </c>
      <c r="L20" s="29">
        <v>1</v>
      </c>
      <c r="M20" s="11">
        <f t="shared" si="2"/>
        <v>-0.0431159420289855</v>
      </c>
    </row>
    <row r="21" spans="1:13" ht="12.75">
      <c r="A21" s="24" t="str">
        <f>'[1]X1'!B21</f>
        <v>Amonio (mg/l)</v>
      </c>
      <c r="B21" s="25">
        <v>0.05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/>
      <c r="I21" s="29"/>
      <c r="J21" s="9">
        <f t="shared" si="0"/>
        <v>0.9568840579710145</v>
      </c>
      <c r="K21" s="28">
        <f t="shared" si="4"/>
        <v>0.008333333333333333</v>
      </c>
      <c r="L21" s="29">
        <v>1</v>
      </c>
      <c r="M21" s="11">
        <f t="shared" si="2"/>
        <v>-0.0431159420289855</v>
      </c>
    </row>
    <row r="22" spans="1:13" ht="12.75">
      <c r="A22" s="24" t="str">
        <f>'[1]X1'!B22</f>
        <v>Nitratos (mg/l)</v>
      </c>
      <c r="B22" s="25">
        <v>50</v>
      </c>
      <c r="C22" s="26">
        <v>50</v>
      </c>
      <c r="D22" s="26">
        <v>25</v>
      </c>
      <c r="E22" s="26">
        <v>50</v>
      </c>
      <c r="F22" s="26">
        <v>50</v>
      </c>
      <c r="G22" s="26">
        <v>50</v>
      </c>
      <c r="H22" s="26"/>
      <c r="I22" s="29"/>
      <c r="J22" s="9">
        <f t="shared" si="0"/>
        <v>28.584057971014495</v>
      </c>
      <c r="K22" s="28">
        <f t="shared" si="4"/>
        <v>45.833333333333336</v>
      </c>
      <c r="L22" s="29">
        <v>27.8</v>
      </c>
      <c r="M22" s="11">
        <f t="shared" si="2"/>
        <v>0.7840579710144944</v>
      </c>
    </row>
    <row r="23" spans="1:13" ht="12.75">
      <c r="A23" s="24" t="str">
        <f>'[1]X1'!B23</f>
        <v>Nitritos (mg/l)</v>
      </c>
      <c r="B23" s="25">
        <v>1</v>
      </c>
      <c r="C23" s="26">
        <v>1</v>
      </c>
      <c r="D23" s="26">
        <v>1</v>
      </c>
      <c r="E23" s="26">
        <v>1</v>
      </c>
      <c r="F23" s="26">
        <v>1</v>
      </c>
      <c r="G23" s="26">
        <v>0</v>
      </c>
      <c r="H23" s="26"/>
      <c r="I23" s="29"/>
      <c r="J23" s="9">
        <f t="shared" si="0"/>
        <v>0.9927536231884058</v>
      </c>
      <c r="K23" s="28">
        <f t="shared" si="4"/>
        <v>0.8333333333333334</v>
      </c>
      <c r="L23" s="29">
        <v>1</v>
      </c>
      <c r="M23" s="11">
        <f t="shared" si="2"/>
        <v>-0.007246376811594235</v>
      </c>
    </row>
    <row r="24" spans="1:13" ht="12.75">
      <c r="A24" s="24" t="str">
        <f>'[1]X1'!B24</f>
        <v>Fosfatos (mgP/l)</v>
      </c>
      <c r="B24" s="25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/>
      <c r="I24" s="29"/>
      <c r="J24" s="9">
        <f t="shared" si="0"/>
        <v>1.8173913043478263</v>
      </c>
      <c r="K24" s="28">
        <f t="shared" si="4"/>
        <v>0</v>
      </c>
      <c r="L24" s="29">
        <v>1.9</v>
      </c>
      <c r="M24" s="11">
        <f t="shared" si="2"/>
        <v>-0.08260869565217388</v>
      </c>
    </row>
    <row r="25" spans="1:13" ht="12.75">
      <c r="A25" s="24" t="str">
        <f>'[1]X1'!B25</f>
        <v>Sulfatos (mg/l) </v>
      </c>
      <c r="B25" s="25">
        <v>600</v>
      </c>
      <c r="C25" s="31">
        <v>200</v>
      </c>
      <c r="D25" s="31">
        <v>200</v>
      </c>
      <c r="E25" s="31">
        <v>200</v>
      </c>
      <c r="F25" s="31">
        <v>200</v>
      </c>
      <c r="G25" s="31">
        <v>300</v>
      </c>
      <c r="H25" s="31"/>
      <c r="I25" s="32"/>
      <c r="J25" s="9">
        <f t="shared" si="0"/>
        <v>638.936231884058</v>
      </c>
      <c r="K25" s="28">
        <f t="shared" si="4"/>
        <v>283.3333333333333</v>
      </c>
      <c r="L25" s="32">
        <v>655.1</v>
      </c>
      <c r="M25" s="11">
        <f t="shared" si="2"/>
        <v>-16.163768115942048</v>
      </c>
    </row>
    <row r="26" spans="1:13" ht="12.75">
      <c r="A26" s="24" t="str">
        <f>'[1]X1'!B26</f>
        <v>Cloruros (mg/l)</v>
      </c>
      <c r="B26" s="25">
        <v>649</v>
      </c>
      <c r="C26" s="33">
        <v>312</v>
      </c>
      <c r="D26" s="33">
        <v>269</v>
      </c>
      <c r="E26" s="33">
        <v>248</v>
      </c>
      <c r="F26" s="33">
        <v>277</v>
      </c>
      <c r="G26" s="33">
        <v>479</v>
      </c>
      <c r="H26" s="33"/>
      <c r="I26" s="27"/>
      <c r="J26" s="9">
        <f t="shared" si="0"/>
        <v>2947.5449275362316</v>
      </c>
      <c r="K26" s="28">
        <f t="shared" si="4"/>
        <v>372.3333333333333</v>
      </c>
      <c r="L26" s="27">
        <v>3064.6</v>
      </c>
      <c r="M26" s="11">
        <f t="shared" si="2"/>
        <v>-117.05507246376827</v>
      </c>
    </row>
    <row r="27" spans="1:13" ht="12.75">
      <c r="A27" s="24" t="str">
        <f>'[1]X1'!B27</f>
        <v>Carbonatos (mg/l)</v>
      </c>
      <c r="B27" s="25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/>
      <c r="I27" s="27"/>
      <c r="J27" s="9">
        <f t="shared" si="0"/>
        <v>4.591304347826087</v>
      </c>
      <c r="K27" s="28">
        <f t="shared" si="4"/>
        <v>0</v>
      </c>
      <c r="L27" s="27">
        <v>4.8</v>
      </c>
      <c r="M27" s="11">
        <f t="shared" si="2"/>
        <v>-0.20869565217391273</v>
      </c>
    </row>
    <row r="28" spans="1:13" ht="12.75">
      <c r="A28" s="24" t="str">
        <f>'[1]X1'!B28</f>
        <v>Bicarbonatos (mg/l)</v>
      </c>
      <c r="B28" s="25">
        <v>347</v>
      </c>
      <c r="C28" s="33">
        <v>304</v>
      </c>
      <c r="D28" s="33">
        <v>316</v>
      </c>
      <c r="E28" s="33">
        <v>304</v>
      </c>
      <c r="F28" s="33">
        <v>287</v>
      </c>
      <c r="G28" s="33">
        <v>377</v>
      </c>
      <c r="H28" s="33"/>
      <c r="I28" s="27"/>
      <c r="J28" s="9">
        <f t="shared" si="0"/>
        <v>410.78695652173917</v>
      </c>
      <c r="K28" s="28">
        <f t="shared" si="4"/>
        <v>322.5</v>
      </c>
      <c r="L28" s="27">
        <v>414.8</v>
      </c>
      <c r="M28" s="11">
        <f t="shared" si="2"/>
        <v>-4.01304347826084</v>
      </c>
    </row>
    <row r="29" spans="1:13" ht="12.75">
      <c r="A29" s="24" t="str">
        <f>'[1]X1'!B30</f>
        <v>Pig. Fotosintéticos (mg/m3)</v>
      </c>
      <c r="B29" s="25"/>
      <c r="C29" s="31"/>
      <c r="D29" s="31"/>
      <c r="E29" s="31"/>
      <c r="F29" s="31"/>
      <c r="G29" s="31"/>
      <c r="H29" s="31"/>
      <c r="I29" s="34"/>
      <c r="J29" s="34"/>
      <c r="K29" s="35">
        <f t="shared" si="4"/>
      </c>
      <c r="L29" s="34">
        <v>19.59</v>
      </c>
      <c r="M29" s="11">
        <f t="shared" si="2"/>
        <v>-19.59</v>
      </c>
    </row>
    <row r="30" spans="1:13" ht="12.75">
      <c r="A30" s="24"/>
      <c r="B30" s="36"/>
      <c r="C30" s="34"/>
      <c r="D30" s="34"/>
      <c r="E30" s="34"/>
      <c r="F30" s="34"/>
      <c r="G30" s="34"/>
      <c r="H30" s="9"/>
      <c r="I30" s="34"/>
      <c r="J30" s="34"/>
      <c r="K30" s="35"/>
      <c r="L30" s="34"/>
      <c r="M30" s="16"/>
    </row>
    <row r="31" spans="1:13" ht="12.75">
      <c r="A31" s="24" t="s">
        <v>13</v>
      </c>
      <c r="B31" s="37">
        <v>75.9520754716981</v>
      </c>
      <c r="C31" s="38">
        <v>60.8501886792453</v>
      </c>
      <c r="D31" s="38">
        <v>59.3530188679245</v>
      </c>
      <c r="E31" s="38">
        <v>61.4230188679245</v>
      </c>
      <c r="F31" s="38">
        <v>52.9216981132075</v>
      </c>
      <c r="G31" s="38">
        <v>64.88</v>
      </c>
      <c r="H31" s="38"/>
      <c r="I31" s="39"/>
      <c r="J31" s="39"/>
      <c r="K31" s="35">
        <v>50.2</v>
      </c>
      <c r="L31" s="39"/>
      <c r="M31" s="16"/>
    </row>
    <row r="32" spans="1:13" ht="12.75">
      <c r="A32" s="24" t="s">
        <v>14</v>
      </c>
      <c r="B32" s="40">
        <v>52.91</v>
      </c>
      <c r="C32" s="40">
        <v>47.76</v>
      </c>
      <c r="D32" s="40">
        <v>47.7</v>
      </c>
      <c r="E32" s="40">
        <v>48.25</v>
      </c>
      <c r="F32" s="40">
        <v>45.32</v>
      </c>
      <c r="G32" s="40">
        <v>48.49</v>
      </c>
      <c r="H32" s="40"/>
      <c r="I32" s="4"/>
      <c r="J32" s="4"/>
      <c r="K32" s="39"/>
      <c r="L32" s="4">
        <v>48.4</v>
      </c>
      <c r="M32" s="16"/>
    </row>
    <row r="33" spans="1:13" ht="12.75">
      <c r="A33" s="41" t="s">
        <v>15</v>
      </c>
      <c r="B33" s="42">
        <f>((1*(B31-B32))/100)*100</f>
        <v>23.042075471698098</v>
      </c>
      <c r="C33" s="42">
        <f>((1*(C31-C32))/100)*100</f>
        <v>13.090188679245301</v>
      </c>
      <c r="D33" s="42">
        <f>((1*(D31-D32))/100)*100</f>
        <v>11.653018867924494</v>
      </c>
      <c r="E33" s="42">
        <f>((1*(E31-E32))/100)*100</f>
        <v>13.173018867924496</v>
      </c>
      <c r="F33" s="42">
        <f>((1*(F31-F32))/100)*100</f>
        <v>7.601698113207497</v>
      </c>
      <c r="G33" s="42">
        <f>((1*(G31-G32))/100)*100</f>
        <v>16.389999999999993</v>
      </c>
      <c r="H33" s="42"/>
      <c r="I33" s="43"/>
      <c r="J33" s="43"/>
      <c r="K33" s="43">
        <v>34.8</v>
      </c>
      <c r="L33" s="43"/>
      <c r="M33" s="43">
        <v>3.64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 Fernández García</dc:creator>
  <cp:keywords/>
  <dc:description/>
  <cp:lastModifiedBy>Usuario guadalinex</cp:lastModifiedBy>
  <dcterms:created xsi:type="dcterms:W3CDTF">2015-05-03T18:26:18Z</dcterms:created>
  <dcterms:modified xsi:type="dcterms:W3CDTF">2017-05-05T09:36:56Z</dcterms:modified>
  <cp:category/>
  <cp:version/>
  <cp:contentType/>
  <cp:contentStatus/>
  <cp:revision>5</cp:revision>
</cp:coreProperties>
</file>