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8445" activeTab="2"/>
  </bookViews>
  <sheets>
    <sheet name="UNIDAD 1" sheetId="1" r:id="rId1"/>
    <sheet name="UNIDAD 2" sheetId="2" r:id="rId2"/>
    <sheet name="UNIDAD 3" sheetId="3" r:id="rId3"/>
    <sheet name="UNIDAD 4" sheetId="4" r:id="rId4"/>
    <sheet name="gráfico 1er Trim" sheetId="7" r:id="rId5"/>
    <sheet name="1er TRIMESTRE" sheetId="6" r:id="rId6"/>
  </sheets>
  <externalReferences>
    <externalReference r:id="rId7"/>
  </externalReferences>
  <calcPr calcId="144525" concurrentCalc="0"/>
</workbook>
</file>

<file path=xl/calcChain.xml><?xml version="1.0" encoding="utf-8"?>
<calcChain xmlns="http://schemas.openxmlformats.org/spreadsheetml/2006/main">
  <c r="AI23" i="4" l="1"/>
  <c r="I23" i="6"/>
  <c r="AI22" i="4"/>
  <c r="I22" i="6"/>
  <c r="AI21" i="4"/>
  <c r="I21" i="6"/>
  <c r="AI20" i="4"/>
  <c r="I20" i="6"/>
  <c r="AI19" i="4"/>
  <c r="I19" i="6"/>
  <c r="AI18" i="4"/>
  <c r="I18" i="6"/>
  <c r="AI17" i="4"/>
  <c r="I17" i="6"/>
  <c r="AI16" i="4"/>
  <c r="I16" i="6"/>
  <c r="AI15" i="4"/>
  <c r="I15" i="6"/>
  <c r="AI14" i="4"/>
  <c r="I14" i="6"/>
  <c r="AI13" i="4"/>
  <c r="I13" i="6"/>
  <c r="AI12" i="4"/>
  <c r="I12" i="6"/>
  <c r="AI11" i="4"/>
  <c r="I11" i="6"/>
  <c r="AI10" i="4"/>
  <c r="I10" i="6"/>
  <c r="AI9" i="4"/>
  <c r="I9" i="6"/>
  <c r="AI8" i="4"/>
  <c r="I8" i="6"/>
  <c r="AI7" i="4"/>
  <c r="I7" i="6"/>
  <c r="AI6" i="4"/>
  <c r="I6" i="6"/>
  <c r="AI5" i="4"/>
  <c r="I5" i="6"/>
  <c r="AI4" i="4"/>
  <c r="I4" i="6"/>
  <c r="AI3" i="4"/>
  <c r="I3" i="6"/>
  <c r="AI23" i="3"/>
  <c r="H23" i="6"/>
  <c r="AI22" i="3"/>
  <c r="H22" i="6"/>
  <c r="AI21" i="3"/>
  <c r="H21" i="6"/>
  <c r="AI20" i="3"/>
  <c r="H20" i="6"/>
  <c r="AI19" i="3"/>
  <c r="H19" i="6"/>
  <c r="AI18" i="3"/>
  <c r="H18" i="6"/>
  <c r="AI17" i="3"/>
  <c r="H17" i="6"/>
  <c r="AI16" i="3"/>
  <c r="H16" i="6"/>
  <c r="AI15" i="3"/>
  <c r="H15" i="6"/>
  <c r="AI14" i="3"/>
  <c r="H14" i="6"/>
  <c r="AI13" i="3"/>
  <c r="H13" i="6"/>
  <c r="AI12" i="3"/>
  <c r="H12" i="6"/>
  <c r="AI11" i="3"/>
  <c r="H11" i="6"/>
  <c r="AI10" i="3"/>
  <c r="H10" i="6"/>
  <c r="AI9" i="3"/>
  <c r="H9" i="6"/>
  <c r="AI8" i="3"/>
  <c r="H8" i="6"/>
  <c r="AI7" i="3"/>
  <c r="H7" i="6"/>
  <c r="AI6" i="3"/>
  <c r="H6" i="6"/>
  <c r="AI5" i="3"/>
  <c r="H5" i="6"/>
  <c r="AI4" i="3"/>
  <c r="H4" i="6"/>
  <c r="AI3" i="3"/>
  <c r="H3" i="6"/>
  <c r="AI23" i="2"/>
  <c r="G23" i="6"/>
  <c r="AI22" i="2"/>
  <c r="G22" i="6"/>
  <c r="AI21" i="2"/>
  <c r="G21" i="6"/>
  <c r="AI20" i="2"/>
  <c r="G20" i="6"/>
  <c r="AI19" i="2"/>
  <c r="G19" i="6"/>
  <c r="AI18" i="2"/>
  <c r="G18" i="6"/>
  <c r="AI17" i="2"/>
  <c r="G17" i="6"/>
  <c r="AI16" i="2"/>
  <c r="G16" i="6"/>
  <c r="AI15" i="2"/>
  <c r="G15" i="6"/>
  <c r="AI14" i="2"/>
  <c r="G14" i="6"/>
  <c r="AI13" i="2"/>
  <c r="G13" i="6"/>
  <c r="AI12" i="2"/>
  <c r="G12" i="6"/>
  <c r="AI11" i="2"/>
  <c r="G11" i="6"/>
  <c r="AI10" i="2"/>
  <c r="G10" i="6"/>
  <c r="AI9" i="2"/>
  <c r="G9" i="6"/>
  <c r="AI8" i="2"/>
  <c r="G8" i="6"/>
  <c r="AI7" i="2"/>
  <c r="G7" i="6"/>
  <c r="AI6" i="2"/>
  <c r="G6" i="6"/>
  <c r="AI5" i="2"/>
  <c r="G5" i="6"/>
  <c r="AI4" i="2"/>
  <c r="G4" i="6"/>
  <c r="AI3" i="2"/>
  <c r="G3" i="6"/>
  <c r="AI23" i="1"/>
  <c r="F23" i="6"/>
  <c r="AI22" i="1"/>
  <c r="F22" i="6"/>
  <c r="AI20" i="1"/>
  <c r="F20" i="6"/>
  <c r="AI19" i="1"/>
  <c r="F19" i="6"/>
  <c r="AI17" i="1"/>
  <c r="F17" i="6"/>
  <c r="AI18" i="1"/>
  <c r="F18" i="6"/>
  <c r="AI16" i="1"/>
  <c r="F16" i="6"/>
  <c r="AI15" i="1"/>
  <c r="F15" i="6"/>
  <c r="AI14" i="1"/>
  <c r="F14" i="6"/>
  <c r="AI13" i="1"/>
  <c r="F13" i="6"/>
  <c r="AI12" i="1"/>
  <c r="F12" i="6"/>
  <c r="AI11" i="1"/>
  <c r="F11" i="6"/>
  <c r="AI10" i="1"/>
  <c r="F10" i="6"/>
  <c r="AI9" i="1"/>
  <c r="F9" i="6"/>
  <c r="AI8" i="1"/>
  <c r="F8" i="6"/>
  <c r="AI7" i="1"/>
  <c r="F7" i="6"/>
  <c r="AI6" i="1"/>
  <c r="F6" i="6"/>
  <c r="AI5" i="1"/>
  <c r="F5" i="6"/>
  <c r="AI4" i="1"/>
  <c r="F4" i="6"/>
  <c r="AI3" i="1"/>
  <c r="F3" i="6"/>
  <c r="F21" i="6"/>
  <c r="G26" i="6"/>
  <c r="G27" i="6"/>
  <c r="F26" i="6"/>
  <c r="F27" i="6"/>
  <c r="E26" i="6"/>
  <c r="E27" i="6"/>
  <c r="D26" i="6"/>
  <c r="D27" i="6"/>
  <c r="C26" i="6"/>
  <c r="C27" i="6"/>
  <c r="J23" i="6"/>
  <c r="L23" i="6"/>
  <c r="K23" i="6"/>
  <c r="J22" i="6"/>
  <c r="L22" i="6"/>
  <c r="K22" i="6"/>
  <c r="J21" i="6"/>
  <c r="L21" i="6"/>
  <c r="K21" i="6"/>
  <c r="J20" i="6"/>
  <c r="L20" i="6"/>
  <c r="K20" i="6"/>
  <c r="J19" i="6"/>
  <c r="L19" i="6"/>
  <c r="K19" i="6"/>
  <c r="J18" i="6"/>
  <c r="L18" i="6"/>
  <c r="K18" i="6"/>
  <c r="J17" i="6"/>
  <c r="L17" i="6"/>
  <c r="K17" i="6"/>
  <c r="J16" i="6"/>
  <c r="L16" i="6"/>
  <c r="K16" i="6"/>
  <c r="J15" i="6"/>
  <c r="L15" i="6"/>
  <c r="K15" i="6"/>
  <c r="J14" i="6"/>
  <c r="L14" i="6"/>
  <c r="K14" i="6"/>
  <c r="J13" i="6"/>
  <c r="L13" i="6"/>
  <c r="K13" i="6"/>
  <c r="J12" i="6"/>
  <c r="L12" i="6"/>
  <c r="K12" i="6"/>
  <c r="J11" i="6"/>
  <c r="L11" i="6"/>
  <c r="K11" i="6"/>
  <c r="J10" i="6"/>
  <c r="L10" i="6"/>
  <c r="K10" i="6"/>
  <c r="J9" i="6"/>
  <c r="L9" i="6"/>
  <c r="K9" i="6"/>
  <c r="J8" i="6"/>
  <c r="L8" i="6"/>
  <c r="K8" i="6"/>
  <c r="J7" i="6"/>
  <c r="L7" i="6"/>
  <c r="K7" i="6"/>
  <c r="J6" i="6"/>
  <c r="L6" i="6"/>
  <c r="K6" i="6"/>
  <c r="J5" i="6"/>
  <c r="L5" i="6"/>
  <c r="K5" i="6"/>
  <c r="J4" i="6"/>
  <c r="L4" i="6"/>
  <c r="K4" i="6"/>
  <c r="J3" i="6"/>
  <c r="L3" i="6"/>
  <c r="K3" i="6"/>
  <c r="B46" i="4"/>
  <c r="B45" i="4"/>
  <c r="B44" i="4"/>
  <c r="B43" i="4"/>
  <c r="B42" i="4"/>
  <c r="B41" i="4"/>
  <c r="B40" i="4"/>
  <c r="B39" i="4"/>
  <c r="B38" i="4"/>
  <c r="B37" i="4"/>
  <c r="AG3" i="4"/>
  <c r="AH3" i="4"/>
  <c r="AG4" i="4"/>
  <c r="AH4" i="4"/>
  <c r="AG5" i="4"/>
  <c r="AH5" i="4"/>
  <c r="AG6" i="4"/>
  <c r="AH6" i="4"/>
  <c r="AG7" i="4"/>
  <c r="AH7" i="4"/>
  <c r="AG8" i="4"/>
  <c r="AH8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G21" i="4"/>
  <c r="AH21" i="4"/>
  <c r="AG22" i="4"/>
  <c r="AH22" i="4"/>
  <c r="AG23" i="4"/>
  <c r="AH23" i="4"/>
  <c r="AH46" i="4"/>
  <c r="AF46" i="4"/>
  <c r="AD46" i="4"/>
  <c r="AB46" i="4"/>
  <c r="AD3" i="4"/>
  <c r="AE3" i="4"/>
  <c r="AD4" i="4"/>
  <c r="AE4" i="4"/>
  <c r="AD5" i="4"/>
  <c r="AE5" i="4"/>
  <c r="AD6" i="4"/>
  <c r="AE6" i="4"/>
  <c r="AD7" i="4"/>
  <c r="AE7" i="4"/>
  <c r="AD8" i="4"/>
  <c r="AE8" i="4"/>
  <c r="AD9" i="4"/>
  <c r="AE9" i="4"/>
  <c r="AD10" i="4"/>
  <c r="AE10" i="4"/>
  <c r="AD11" i="4"/>
  <c r="AE11" i="4"/>
  <c r="AD12" i="4"/>
  <c r="AE12" i="4"/>
  <c r="AD13" i="4"/>
  <c r="AE13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H45" i="4"/>
  <c r="AF45" i="4"/>
  <c r="AD45" i="4"/>
  <c r="AB45" i="4"/>
  <c r="AA3" i="4"/>
  <c r="AB3" i="4"/>
  <c r="AA4" i="4"/>
  <c r="AB4" i="4"/>
  <c r="AA5" i="4"/>
  <c r="AB5" i="4"/>
  <c r="AA6" i="4"/>
  <c r="AB6" i="4"/>
  <c r="AA7" i="4"/>
  <c r="AB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H44" i="4"/>
  <c r="AF44" i="4"/>
  <c r="AD44" i="4"/>
  <c r="AB44" i="4"/>
  <c r="X3" i="4"/>
  <c r="Y3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X22" i="4"/>
  <c r="Y22" i="4"/>
  <c r="X23" i="4"/>
  <c r="Y23" i="4"/>
  <c r="AH43" i="4"/>
  <c r="AF43" i="4"/>
  <c r="AD43" i="4"/>
  <c r="AB43" i="4"/>
  <c r="U3" i="4"/>
  <c r="V3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AH42" i="4"/>
  <c r="AF42" i="4"/>
  <c r="AD42" i="4"/>
  <c r="AB42" i="4"/>
  <c r="R3" i="4"/>
  <c r="S3" i="4"/>
  <c r="R4" i="4"/>
  <c r="S4" i="4"/>
  <c r="R5" i="4"/>
  <c r="S5" i="4"/>
  <c r="R6" i="4"/>
  <c r="S6" i="4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AH41" i="4"/>
  <c r="AF41" i="4"/>
  <c r="AD41" i="4"/>
  <c r="AB41" i="4"/>
  <c r="L3" i="4"/>
  <c r="M3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AH39" i="4"/>
  <c r="AF39" i="4"/>
  <c r="AD39" i="4"/>
  <c r="AB39" i="4"/>
  <c r="I3" i="4"/>
  <c r="J3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AH38" i="4"/>
  <c r="AF38" i="4"/>
  <c r="AD38" i="4"/>
  <c r="AB38" i="4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AH37" i="4"/>
  <c r="AF37" i="4"/>
  <c r="AD37" i="4"/>
  <c r="AB37" i="4"/>
  <c r="Q26" i="4"/>
  <c r="Q27" i="4"/>
  <c r="N26" i="4"/>
  <c r="N27" i="4"/>
  <c r="K26" i="4"/>
  <c r="K27" i="4"/>
  <c r="H26" i="4"/>
  <c r="H27" i="4"/>
  <c r="E26" i="4"/>
  <c r="E27" i="4"/>
  <c r="AK23" i="4"/>
  <c r="O23" i="4"/>
  <c r="P23" i="4"/>
  <c r="AK22" i="4"/>
  <c r="O22" i="4"/>
  <c r="P22" i="4"/>
  <c r="AK21" i="4"/>
  <c r="O21" i="4"/>
  <c r="P21" i="4"/>
  <c r="AK20" i="4"/>
  <c r="O20" i="4"/>
  <c r="P20" i="4"/>
  <c r="AK19" i="4"/>
  <c r="O19" i="4"/>
  <c r="P19" i="4"/>
  <c r="AK18" i="4"/>
  <c r="O18" i="4"/>
  <c r="P18" i="4"/>
  <c r="AK17" i="4"/>
  <c r="O17" i="4"/>
  <c r="P17" i="4"/>
  <c r="AK16" i="4"/>
  <c r="O16" i="4"/>
  <c r="P16" i="4"/>
  <c r="AK15" i="4"/>
  <c r="O15" i="4"/>
  <c r="P15" i="4"/>
  <c r="AK14" i="4"/>
  <c r="O14" i="4"/>
  <c r="P14" i="4"/>
  <c r="AK13" i="4"/>
  <c r="O13" i="4"/>
  <c r="P13" i="4"/>
  <c r="AK12" i="4"/>
  <c r="O12" i="4"/>
  <c r="P12" i="4"/>
  <c r="AK11" i="4"/>
  <c r="O11" i="4"/>
  <c r="P11" i="4"/>
  <c r="AK10" i="4"/>
  <c r="O10" i="4"/>
  <c r="P10" i="4"/>
  <c r="AK9" i="4"/>
  <c r="O9" i="4"/>
  <c r="P9" i="4"/>
  <c r="AK8" i="4"/>
  <c r="O8" i="4"/>
  <c r="P8" i="4"/>
  <c r="AK7" i="4"/>
  <c r="O7" i="4"/>
  <c r="P7" i="4"/>
  <c r="AK6" i="4"/>
  <c r="O6" i="4"/>
  <c r="P6" i="4"/>
  <c r="AK5" i="4"/>
  <c r="O5" i="4"/>
  <c r="P5" i="4"/>
  <c r="AK4" i="4"/>
  <c r="O4" i="4"/>
  <c r="P4" i="4"/>
  <c r="AK3" i="4"/>
  <c r="O3" i="4"/>
  <c r="L3" i="3"/>
  <c r="M3" i="3"/>
  <c r="AG3" i="3"/>
  <c r="AH3" i="3"/>
  <c r="AG4" i="3"/>
  <c r="AH4" i="3"/>
  <c r="AG5" i="3"/>
  <c r="AH5" i="3"/>
  <c r="AG6" i="3"/>
  <c r="AH6" i="3"/>
  <c r="AG7" i="3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H46" i="3"/>
  <c r="AF46" i="3"/>
  <c r="AD46" i="3"/>
  <c r="AB46" i="3"/>
  <c r="AD3" i="3"/>
  <c r="AE3" i="3"/>
  <c r="AD4" i="3"/>
  <c r="AE4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H45" i="3"/>
  <c r="AF45" i="3"/>
  <c r="AD45" i="3"/>
  <c r="AB45" i="3"/>
  <c r="AA3" i="3"/>
  <c r="AB3" i="3"/>
  <c r="AA4" i="3"/>
  <c r="AB4" i="3"/>
  <c r="AA5" i="3"/>
  <c r="AB5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H44" i="3"/>
  <c r="AF44" i="3"/>
  <c r="AD44" i="3"/>
  <c r="AB44" i="3"/>
  <c r="X3" i="3"/>
  <c r="Y3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AH43" i="3"/>
  <c r="AF43" i="3"/>
  <c r="AD43" i="3"/>
  <c r="AB43" i="3"/>
  <c r="U3" i="3"/>
  <c r="V3" i="3"/>
  <c r="U4" i="3"/>
  <c r="V4" i="3"/>
  <c r="U5" i="3"/>
  <c r="V5" i="3"/>
  <c r="U6" i="3"/>
  <c r="V6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AH42" i="3"/>
  <c r="AF42" i="3"/>
  <c r="AD42" i="3"/>
  <c r="AB42" i="3"/>
  <c r="R3" i="3"/>
  <c r="S3" i="3"/>
  <c r="R4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AH41" i="3"/>
  <c r="AF41" i="3"/>
  <c r="AD41" i="3"/>
  <c r="AB41" i="3"/>
  <c r="O4" i="3"/>
  <c r="P4" i="3"/>
  <c r="O5" i="3"/>
  <c r="P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AH39" i="3"/>
  <c r="AF39" i="3"/>
  <c r="AD39" i="3"/>
  <c r="AB39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AH38" i="3"/>
  <c r="AF38" i="3"/>
  <c r="AD38" i="3"/>
  <c r="AB38" i="3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AH37" i="3"/>
  <c r="AF37" i="3"/>
  <c r="AD37" i="3"/>
  <c r="AB37" i="3"/>
  <c r="Q26" i="3"/>
  <c r="Q27" i="3"/>
  <c r="N26" i="3"/>
  <c r="N27" i="3"/>
  <c r="K26" i="3"/>
  <c r="K27" i="3"/>
  <c r="H26" i="3"/>
  <c r="H27" i="3"/>
  <c r="E26" i="3"/>
  <c r="E27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O3" i="3"/>
  <c r="AG3" i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H46" i="1"/>
  <c r="AF46" i="1"/>
  <c r="AD46" i="1"/>
  <c r="AB46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H45" i="1"/>
  <c r="AF45" i="1"/>
  <c r="AD45" i="1"/>
  <c r="AB45" i="1"/>
  <c r="AA3" i="1"/>
  <c r="AB3" i="1"/>
  <c r="AA4" i="1"/>
  <c r="AB4" i="1"/>
  <c r="AA5" i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H44" i="1"/>
  <c r="AF44" i="1"/>
  <c r="AD44" i="1"/>
  <c r="AB44" i="1"/>
  <c r="X3" i="1"/>
  <c r="Y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AH43" i="1"/>
  <c r="AF43" i="1"/>
  <c r="AD43" i="1"/>
  <c r="AB43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AH42" i="1"/>
  <c r="AF42" i="1"/>
  <c r="AD42" i="1"/>
  <c r="AB42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AH41" i="1"/>
  <c r="AF41" i="1"/>
  <c r="AD41" i="1"/>
  <c r="AB41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AH40" i="1"/>
  <c r="AF40" i="1"/>
  <c r="AD40" i="1"/>
  <c r="AB40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AH39" i="1"/>
  <c r="AF39" i="1"/>
  <c r="AD39" i="1"/>
  <c r="AB39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AH38" i="1"/>
  <c r="AF38" i="1"/>
  <c r="AD38" i="1"/>
  <c r="AB38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AH37" i="1"/>
  <c r="AF37" i="1"/>
  <c r="AD37" i="1"/>
  <c r="AB37" i="1"/>
  <c r="AI21" i="1"/>
  <c r="Q26" i="1"/>
  <c r="Q27" i="1"/>
  <c r="N26" i="1"/>
  <c r="N27" i="1"/>
  <c r="K26" i="1"/>
  <c r="K27" i="1"/>
  <c r="H26" i="1"/>
  <c r="H27" i="1"/>
  <c r="E26" i="1"/>
  <c r="E27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G3" i="2"/>
  <c r="AH3" i="2"/>
  <c r="AG4" i="2"/>
  <c r="AH4" i="2"/>
  <c r="AG5" i="2"/>
  <c r="AH5" i="2"/>
  <c r="AG6" i="2"/>
  <c r="AH6" i="2"/>
  <c r="AG7" i="2"/>
  <c r="AH7" i="2"/>
  <c r="AG8" i="2"/>
  <c r="AH8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H46" i="2"/>
  <c r="AF46" i="2"/>
  <c r="AD46" i="2"/>
  <c r="AB46" i="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H45" i="2"/>
  <c r="AF45" i="2"/>
  <c r="AD45" i="2"/>
  <c r="AB45" i="2"/>
  <c r="AA3" i="2"/>
  <c r="AB3" i="2"/>
  <c r="AA4" i="2"/>
  <c r="AB4" i="2"/>
  <c r="AA5" i="2"/>
  <c r="AB5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H44" i="2"/>
  <c r="AF44" i="2"/>
  <c r="AD44" i="2"/>
  <c r="AB44" i="2"/>
  <c r="X3" i="2"/>
  <c r="Y3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AH43" i="2"/>
  <c r="AF43" i="2"/>
  <c r="AD43" i="2"/>
  <c r="AB43" i="2"/>
  <c r="U3" i="2"/>
  <c r="V3" i="2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AH42" i="2"/>
  <c r="AF42" i="2"/>
  <c r="AD42" i="2"/>
  <c r="AB42" i="2"/>
  <c r="R3" i="2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AH41" i="2"/>
  <c r="AF41" i="2"/>
  <c r="AD41" i="2"/>
  <c r="AB41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AH40" i="2"/>
  <c r="AF40" i="2"/>
  <c r="AD40" i="2"/>
  <c r="AB40" i="2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AH39" i="2"/>
  <c r="AF39" i="2"/>
  <c r="AD39" i="2"/>
  <c r="AB39" i="2"/>
  <c r="I3" i="2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AH38" i="2"/>
  <c r="AF38" i="2"/>
  <c r="AD38" i="2"/>
  <c r="AB38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AH37" i="2"/>
  <c r="AF37" i="2"/>
  <c r="AD37" i="2"/>
  <c r="AB37" i="2"/>
  <c r="Q26" i="2"/>
  <c r="Q27" i="2"/>
  <c r="N26" i="2"/>
  <c r="N27" i="2"/>
  <c r="K26" i="2"/>
  <c r="K27" i="2"/>
  <c r="H26" i="2"/>
  <c r="H27" i="2"/>
  <c r="E26" i="2"/>
  <c r="E27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H40" i="4"/>
  <c r="AF40" i="4"/>
  <c r="AD40" i="4"/>
  <c r="P3" i="4"/>
  <c r="AB40" i="4"/>
  <c r="AB40" i="3"/>
  <c r="AD40" i="3"/>
  <c r="AF40" i="3"/>
  <c r="P3" i="3"/>
  <c r="AH40" i="3"/>
</calcChain>
</file>

<file path=xl/sharedStrings.xml><?xml version="1.0" encoding="utf-8"?>
<sst xmlns="http://schemas.openxmlformats.org/spreadsheetml/2006/main" count="524" uniqueCount="336">
  <si>
    <t>Nombre</t>
  </si>
  <si>
    <t>SALUDO *ORDENAR PALABRAS</t>
  </si>
  <si>
    <t>COMP. LECTORA</t>
  </si>
  <si>
    <t>DICCIONARIO *ORDENAR FRASES</t>
  </si>
  <si>
    <t xml:space="preserve"> NOMBRE *VOCALES Y CONSONANTES</t>
  </si>
  <si>
    <t>DESCRIPCIÓN *SEPARAR POR Nº SÍLABAS</t>
  </si>
  <si>
    <t>EL PUNTO Y MAYÚSCULA</t>
  </si>
  <si>
    <t>ÓRDEN ALFABÉTICO</t>
  </si>
  <si>
    <t>TEXTO LITERARIO/NO LITERARIO</t>
  </si>
  <si>
    <t xml:space="preserve">CARTEL *NOTA </t>
  </si>
  <si>
    <t>DICTADO</t>
  </si>
  <si>
    <t>NOTA</t>
  </si>
  <si>
    <t>MARIAN ANDREI NEACSU</t>
  </si>
  <si>
    <t>JOSÉ MANUEL BELLIDO DELGADO</t>
  </si>
  <si>
    <t>NEFTALÍ DURÁN IGLESIA</t>
  </si>
  <si>
    <t>JAIRO GARCÍA MUÑOZ</t>
  </si>
  <si>
    <t>IVAN GÓMEZ PALACIO</t>
  </si>
  <si>
    <t>ÁFRICA GONZÁLEZ</t>
  </si>
  <si>
    <t>ALEJANDRA IBAÑEZ</t>
  </si>
  <si>
    <t>MARÍA MANZANO SALSA *</t>
  </si>
  <si>
    <t>ADRIANA MORÓN GÓMEZ</t>
  </si>
  <si>
    <t>AISHA MSAAD FERNANDEZ</t>
  </si>
  <si>
    <t>RAFAEL MUÑOZ RIVERA</t>
  </si>
  <si>
    <t>SANTIAGO ORDOÑEZ ROSA</t>
  </si>
  <si>
    <t>MARTA PACHECO VALLE</t>
  </si>
  <si>
    <t>LUCIA PADILLA BAUTISTA</t>
  </si>
  <si>
    <t>AINHOA RAMIREZ  GÓMEZ</t>
  </si>
  <si>
    <t>NEREA REALES TEJADA</t>
  </si>
  <si>
    <t>HUGO ROJAS SABORIDO</t>
  </si>
  <si>
    <t>SABRINA SAHIB SOUROUR</t>
  </si>
  <si>
    <t>GABRIEL SERRANO  MUÑOZ</t>
  </si>
  <si>
    <t>SHEILA VÁZQUEZ GÓMEZ</t>
  </si>
  <si>
    <t>MANUEL VENEGAS GONZÁLEZ</t>
  </si>
  <si>
    <t>UNIDAD 1</t>
  </si>
  <si>
    <t>SB</t>
  </si>
  <si>
    <t>NT</t>
  </si>
  <si>
    <t>BI</t>
  </si>
  <si>
    <t>SU</t>
  </si>
  <si>
    <t>IN</t>
  </si>
  <si>
    <t>LENGUA 3ºA</t>
  </si>
  <si>
    <t>ESTÁNDARES DE APRENDIZAJE EVALUABLES</t>
  </si>
  <si>
    <t xml:space="preserve">LENGUA CASTELLANA                     CONTROL UNIDAD 1 </t>
  </si>
  <si>
    <t>Excelente</t>
  </si>
  <si>
    <t>Satisfactorio</t>
  </si>
  <si>
    <t>Elemental</t>
  </si>
  <si>
    <t>Inadecuado</t>
  </si>
  <si>
    <t>Resultados globales</t>
  </si>
  <si>
    <t>90% - 100%</t>
  </si>
  <si>
    <t>60% - 90%</t>
  </si>
  <si>
    <t>50% - 60%</t>
  </si>
  <si>
    <t>1. Utilizar fórmulas de cortesía sencilla para saludar y dirigirse a las personas.</t>
  </si>
  <si>
    <t>2.Manejar el texto dado para responder a cuestiones acerca de él.</t>
  </si>
  <si>
    <t>3. Conocer la utilidad del diccionario para ampliar vocabulario y como consulta ortográfica y gramatical.</t>
  </si>
  <si>
    <t>4.Conocer y expresar el concepto nombre y lo reconoce en oraciones o textos.</t>
  </si>
  <si>
    <t>5. Realizar sencillas descripciones relacionadas con la lectura.</t>
  </si>
  <si>
    <t>6. Usar adecuadamente el punto y las mayúsculas en sus producciones escritas.</t>
  </si>
  <si>
    <t>7. Ordenar correctamente por orden alfabético una lista de palabras.</t>
  </si>
  <si>
    <t>8. Reconocer y distinguir las características propias de los textos literarios y no literarios.</t>
  </si>
  <si>
    <t>9. Reconocer la estructura del contenido y finalidad del cartel.</t>
  </si>
  <si>
    <t>10. Realizar el dictado asociado a la gramática trabajada en la unidad.</t>
  </si>
  <si>
    <t>UNIDAD 1. TE SALUDO…</t>
  </si>
  <si>
    <t>CRITERIOS DE EVALUACIÓN</t>
  </si>
  <si>
    <t>CONTENIDOS</t>
  </si>
  <si>
    <t>CC.CC.</t>
  </si>
  <si>
    <t>ESTÁNDARES DE APREND.</t>
  </si>
  <si>
    <t>1.Participar activamente en situaciones de comunicación.</t>
  </si>
  <si>
    <t>Saludar y despedirse</t>
  </si>
  <si>
    <t xml:space="preserve">    CL  CSYC  CEC </t>
  </si>
  <si>
    <t>Utiliza fómulas sencillas para saludar y despedirse.</t>
  </si>
  <si>
    <t>Utiliza correctamente  las fórmulas de cortesía para saludar o despedirse en todas las situaciones.</t>
  </si>
  <si>
    <t>Utiliza las fórmulas de cortesía en al menos tres situaciones.</t>
  </si>
  <si>
    <t>Utiliza sólo una fórmula de cortesía.</t>
  </si>
  <si>
    <t>No utiliza correctamente ninguna fórmula de cortesía.</t>
  </si>
  <si>
    <t>2. Reconocer en el texto una serie de datos y situaciones.</t>
  </si>
  <si>
    <t>Leer y responder preguntas sobre un texto</t>
  </si>
  <si>
    <t>CL</t>
  </si>
  <si>
    <t>Maneja el texto dado para responder a cuestiones acerca de él.</t>
  </si>
  <si>
    <t>Responde a todas las preguntas correctamente.</t>
  </si>
  <si>
    <t>Responde al menos a cuatro preguntas.</t>
  </si>
  <si>
    <t>Responde al menos a dos de las preguntas.</t>
  </si>
  <si>
    <t>Responde a una o ninguna de las preguntas.</t>
  </si>
  <si>
    <t>3. Conocer la utilidad del diccionario.</t>
  </si>
  <si>
    <t>El diccionario y palbras guía.</t>
  </si>
  <si>
    <t>AA</t>
  </si>
  <si>
    <t>Conoce la utilidad del diccionario.</t>
  </si>
  <si>
    <t>Utiliza correctamente el diccionario.</t>
  </si>
  <si>
    <t>Utiliza correctamente el diccionario y no comete más de dos errores.</t>
  </si>
  <si>
    <t>Utiliza básicamente el diccionario pero comete hasta cuatro errores.</t>
  </si>
  <si>
    <t>Utiliza el diccionario con dificultad e identifica dos o menos palabras.</t>
  </si>
  <si>
    <t>4. Conocer el concepto nombre  y lo reconoce en un texto.</t>
  </si>
  <si>
    <t>El nombre común, propio, individual y colectivo.</t>
  </si>
  <si>
    <t>Conoce y expresa el concepto de nombre y lo reconoce en oraciones</t>
  </si>
  <si>
    <t>Conoce el concepto nombre y reconoce todos los sustantivos del texto.</t>
  </si>
  <si>
    <t>Conoce el concepto de nombre y reconoce, al menos, siete sustantivos.</t>
  </si>
  <si>
    <t>Confunde la definición y reconoce cuatro de los sustantivos.</t>
  </si>
  <si>
    <t>No identifica la definición y reconoce menos de cuatro sustantivos</t>
  </si>
  <si>
    <t>5. Realiza descripciones sencillas.</t>
  </si>
  <si>
    <t>La descripción de una persona.</t>
  </si>
  <si>
    <t>Realiza sencillas descripciones relacionadas con la lectura.</t>
  </si>
  <si>
    <t>Realiza todas las descripciones relacionadas con la lectura.</t>
  </si>
  <si>
    <t>Realiza las descripciones correctas a partir de la lectura y sólo comete un error.</t>
  </si>
  <si>
    <t>Realiza solo dos descripciones correctas.</t>
  </si>
  <si>
    <t>No realiza descripciones correctas.</t>
  </si>
  <si>
    <t>6. Completar un pequeño texto con puntos y mayúsculas.</t>
  </si>
  <si>
    <t>El punto y la mayúscula.</t>
  </si>
  <si>
    <t>CL CSC CEC</t>
  </si>
  <si>
    <t>Conoce el uso del punto y la mayúscula .</t>
  </si>
  <si>
    <t>Utiliza correctamente los puntos y las mayúsculas.</t>
  </si>
  <si>
    <t>Utiliza correctamente los puntos y mayúsculas pero comete un error.</t>
  </si>
  <si>
    <t>Utiliza dos de los tres puntos y comete algún error en las mayúsculas.</t>
  </si>
  <si>
    <t>No  escribe los tipos de puntos y no escribe con letra mayúscula.</t>
  </si>
  <si>
    <t>7. Ordenar palabras por orden alfabético.</t>
  </si>
  <si>
    <t>Ordenar alfabéticamente.</t>
  </si>
  <si>
    <t>Ordena alfabéticamente un grupo de palabras.</t>
  </si>
  <si>
    <t>Ordena todas las palabras correctamente.</t>
  </si>
  <si>
    <t>Comete hasta dos errores.</t>
  </si>
  <si>
    <t>Comete hasta cuatro errores.</t>
  </si>
  <si>
    <t>Comete más de cuatro errores al ordenar.</t>
  </si>
  <si>
    <t>8.Reconocer y distinguir las características propias de los textos literarios y no literarios.</t>
  </si>
  <si>
    <t>Los textos literarios y no literarios.</t>
  </si>
  <si>
    <t>CL CD CEC CM CCT</t>
  </si>
  <si>
    <t>Reconoce y distingue las características propias de los textos literarios y no literarios.</t>
  </si>
  <si>
    <t>Reconoce y distingue correctamente textos literarios y no literarios.</t>
  </si>
  <si>
    <t>Reconoce y distingue correctamente textos literarios y no literarios, aunque tiene alguna dificultad para explicarla.</t>
  </si>
  <si>
    <t>Intuye las diferencias entre ambos tipos de textos, pero duda cuando debe responder, en general lo hace incorrectamente.</t>
  </si>
  <si>
    <t>No reconoce la diferencia entre los textos. No responde las preguntas.</t>
  </si>
  <si>
    <t>9. Reconocer la estructura del contenido y la finalidad del cartel.</t>
  </si>
  <si>
    <t>El cartel, destacar la información.</t>
  </si>
  <si>
    <t>CL CAA</t>
  </si>
  <si>
    <t>Realiza un cartel con la información adecuada.</t>
  </si>
  <si>
    <t>Reconoce la estructura y la finalidad del cartel sobre la base de algunos datos.</t>
  </si>
  <si>
    <t>Recinice ka estructura del contenido aunque no destaca suficientemente sus partes.</t>
  </si>
  <si>
    <t>Confecciona un cartel muy básico y omite algunas partes, o la ilustración o la frase de ánimo.</t>
  </si>
  <si>
    <t>Confecciona un cartel con dos o tres datos, no tiene ilustración ni título.</t>
  </si>
  <si>
    <t>10. Realizar dictados con la gramática trabajada en la unidad.</t>
  </si>
  <si>
    <t>Dictado</t>
  </si>
  <si>
    <t>Realiza oraciones sin cometer faltas de ortografía.</t>
  </si>
  <si>
    <t>No comete ninguna falta de ortografía.</t>
  </si>
  <si>
    <t>Comete hasta un error.</t>
  </si>
  <si>
    <t>Comete hasta dos errores</t>
  </si>
  <si>
    <t>comete mas de cuatro errores.</t>
  </si>
  <si>
    <t>COMPRENSIÓN LECTORA</t>
  </si>
  <si>
    <t>UNIR CON FLECHAS</t>
  </si>
  <si>
    <t>GÉNERO</t>
  </si>
  <si>
    <t>NÚMERO</t>
  </si>
  <si>
    <t xml:space="preserve">SINÓNIMOS </t>
  </si>
  <si>
    <t>DOS PUNTOS Y COMA</t>
  </si>
  <si>
    <t xml:space="preserve">SIGNOS DE INTERROGACIÓN  Y EXCLAMACIÓN </t>
  </si>
  <si>
    <t>ANALIZAR ORACIONES</t>
  </si>
  <si>
    <t xml:space="preserve">DESCRIPCIÓN </t>
  </si>
  <si>
    <t>UNIDAD 2</t>
  </si>
  <si>
    <t>LENGUA CASTELLANA                     CONTROL UNIDAD 2</t>
  </si>
  <si>
    <t>1.Realizar sencillas descripciones relacionadas con la lectura.</t>
  </si>
  <si>
    <t>2. Definir, identificar y aplicar los conceptos de género y número.</t>
  </si>
  <si>
    <t>3. Formar el masculino y femenino de nombres dados.</t>
  </si>
  <si>
    <t>4. Conocer y aplicar el concepto de número.</t>
  </si>
  <si>
    <t>5.Conocer y aplicar el concepto de sinónimos.</t>
  </si>
  <si>
    <t>6.Identificar la coma y los dospuntos y los aplica en sus producciones escritas.</t>
  </si>
  <si>
    <t>7. Identificar los signos de interrogación y aplicarlos en sus producciones escritas.</t>
  </si>
  <si>
    <t>8. Identificar y clasificar los nombres según su género y número en una oración.</t>
  </si>
  <si>
    <t>9. Realizar descripciones sencillas de personas.</t>
  </si>
  <si>
    <t>UNIDAD 2. ¿Y CÓMO ES ÉL?</t>
  </si>
  <si>
    <t>1. Reconoce características descriptivas en un texto.</t>
  </si>
  <si>
    <t>Estrategias para la coprensión de textos.</t>
  </si>
  <si>
    <t>CD CEC</t>
  </si>
  <si>
    <t>Realizar sencillas descripciones relacionadas con la lectura.</t>
  </si>
  <si>
    <t>Encuentra los siete rasgos que caracterizan a los personajes.</t>
  </si>
  <si>
    <t>Encuentra cinco rasgos que caracterizan a los personajes.</t>
  </si>
  <si>
    <t>Encuentra cuatro de los rasgos.</t>
  </si>
  <si>
    <t>Encuentra solo un rasgo.</t>
  </si>
  <si>
    <t>2. Define e identifica los conceptos de género y número.</t>
  </si>
  <si>
    <t>El nombre: el género y el número.</t>
  </si>
  <si>
    <t>CAA</t>
  </si>
  <si>
    <t>Definir, identificar y aplicar los conceptos de género y número.</t>
  </si>
  <si>
    <t>Define, identifica y aplica eficazmente los conceptos de género y número en todos los casos.</t>
  </si>
  <si>
    <t>Define, identifica aplica eficazmente los conceptos de género y número en seis de los casos.</t>
  </si>
  <si>
    <t>Define, identifica y aplica parcialmente los conceptos de énero y número hasta en tres casos.</t>
  </si>
  <si>
    <t>No define, ni identifica los conceptos de género y número.</t>
  </si>
  <si>
    <t>3. Identifica el género de diferentes palabras.</t>
  </si>
  <si>
    <t>El género.</t>
  </si>
  <si>
    <t>Formar el masculino y femenino de nombres dados.</t>
  </si>
  <si>
    <t>Forma correctamente el masculino o el femenino de todos los nombres dados.</t>
  </si>
  <si>
    <t>Forma correctamente el masculino o el femenino de al menos seis de los nombres dados.</t>
  </si>
  <si>
    <t>Forma correctamente el masculino o femenino de al menos tres nombres.</t>
  </si>
  <si>
    <t>Comete mas de cinco errores en la formación del femenino o masculino.</t>
  </si>
  <si>
    <t>4. Identifica el número de diferentes pabras.</t>
  </si>
  <si>
    <t>El número.</t>
  </si>
  <si>
    <t>Conocer y aplicar el concepto de número.</t>
  </si>
  <si>
    <t>Forma correctamente el plural o singular de los nombres dados.</t>
  </si>
  <si>
    <t>Forma correctamente hasta cuatro nombres.</t>
  </si>
  <si>
    <t>Forma correctamente donombres</t>
  </si>
  <si>
    <t>No acribe el plural y singular de ningún nombre dado.</t>
  </si>
  <si>
    <t>5. Conoce y lica el concepto de sinónimo.</t>
  </si>
  <si>
    <t>Los sinónimos.</t>
  </si>
  <si>
    <t>Conocer y aplicar el concepto de sinónimos.</t>
  </si>
  <si>
    <t>Escribe sinóimos correctos en las seis oraciones.</t>
  </si>
  <si>
    <t>Escribe sinónimos correctos en cuatro oraciones.</t>
  </si>
  <si>
    <t>Escribe sinónimos correctos en dos oraciones.</t>
  </si>
  <si>
    <t>Escribe sinónimos incorrectos en todas las oraciones.</t>
  </si>
  <si>
    <t>6. Usa correctamente los signos de puntuación: coma y dos puntos.</t>
  </si>
  <si>
    <t>Los dos puntos y la coma.</t>
  </si>
  <si>
    <t>Identificar la coma y los dos puntos y los aplica en sus producciones escritas.</t>
  </si>
  <si>
    <t>Identifica correctamente cómo usar la coma y los dos puntos en todos los casos.</t>
  </si>
  <si>
    <t>Identifica correctamente cómo usar a coa y los dos puntos en ocho casos.</t>
  </si>
  <si>
    <t>Identifica correctamente cómo usar la coa, pero no los dos puntos o viceversa.</t>
  </si>
  <si>
    <t>No identifica cómo usar ninguno de los signos.</t>
  </si>
  <si>
    <t>7. Reconoce lo que podemos expresar a través del uso de los signos de interrogación y exclamación.</t>
  </si>
  <si>
    <t>Los signos de exclamación e interrogación.</t>
  </si>
  <si>
    <t>Identificar los signos de interrogación y exclamación y aplicarlos en sus producciones escritas.</t>
  </si>
  <si>
    <t>Utiliza correctamente los signos en las cuatro oraciones y en las dos queden producir.</t>
  </si>
  <si>
    <t>Utiliza correctamente los signos en tres de las oraciones propuestas y en una de las que debe producir.</t>
  </si>
  <si>
    <t>Utiliza correctamente los signos en una oración propuesta y en una de las que debe producir.</t>
  </si>
  <si>
    <t>No identifica ninguno de los signo y no sabe usarlos.</t>
  </si>
  <si>
    <t>8.Identifica los nombres en una oración y los clasifica según su género y número.</t>
  </si>
  <si>
    <t>Análisis de oraciones.</t>
  </si>
  <si>
    <t>Identificar y clasificar los nombres según su género y número en una oración.</t>
  </si>
  <si>
    <t>Identifica y clasifica dos los nombres de las oraciones.</t>
  </si>
  <si>
    <t>Identifica y clasifica al menos tres de los nombres correctamente.</t>
  </si>
  <si>
    <t>Identifica y clasifica al menos dos de los nombres.</t>
  </si>
  <si>
    <t>No sabe identificar los nombres de las oraciones dadas.</t>
  </si>
  <si>
    <t>9. Realiza descripciones sencillas.</t>
  </si>
  <si>
    <t>Realizar descripciones sencillas de personas.</t>
  </si>
  <si>
    <t>Reala descripción dando detalles de su aspecto físico y carácter.</t>
  </si>
  <si>
    <t>Realiza la descripción dando detalles solo de su físico y poco sobre s carácter.</t>
  </si>
  <si>
    <t>Sólo describe el aspecto físico.</t>
  </si>
  <si>
    <t>No realiza correctamente la descripción y la hace sin ningún orden.</t>
  </si>
  <si>
    <t>ARTÍCULOS DETERMINANTES</t>
  </si>
  <si>
    <t xml:space="preserve">ARTÍCULOS </t>
  </si>
  <si>
    <t>ARTÍCULOS INDETERMINADOS</t>
  </si>
  <si>
    <t>RELACIONAR</t>
  </si>
  <si>
    <t xml:space="preserve">ANTÓNIMOS </t>
  </si>
  <si>
    <t>SÍLABAS TÓNICAS Y ÁTONAS</t>
  </si>
  <si>
    <t xml:space="preserve">DIVIDIR EN SÍLABAS </t>
  </si>
  <si>
    <t>PROSA Y VERSO</t>
  </si>
  <si>
    <t>UNIDAD 3</t>
  </si>
  <si>
    <t>LENGUA CASTELLANA                     CONTROL UNIDAD 3</t>
  </si>
  <si>
    <t>Manejar el texto dado para responder a cuestiones acerca de él.</t>
  </si>
  <si>
    <t>Identificar los determinantes artículos incluidos en un texto.</t>
  </si>
  <si>
    <t>Aplicar correctamente la concordancia de género y número de los artículos en relación con los nombres.</t>
  </si>
  <si>
    <t>Identificar los artículos indeterminados de un texto y analizar su género y número.</t>
  </si>
  <si>
    <t>Conocer y aplicar el concepto de antónimo.</t>
  </si>
  <si>
    <t>Identificar e textos las palabras antónimas.</t>
  </si>
  <si>
    <t>Distinguir la sílaba tónica de la átona.</t>
  </si>
  <si>
    <t>Dividir las palabras correctamente de todas las formas posibles.</t>
  </si>
  <si>
    <t>Distinguir entre textos en prosa y en verso.</t>
  </si>
  <si>
    <t xml:space="preserve"> Realizar el dictado asociado a la gramática trabajada en la unidad.</t>
  </si>
  <si>
    <t>UNIDAD 3. ¿SABÍAS QUE?</t>
  </si>
  <si>
    <t>Estrategias para la comprensión de textos.</t>
  </si>
  <si>
    <t>Maneja el texto y responde correctamente a todas las preguntas.</t>
  </si>
  <si>
    <t>Responde correctamente a tres preguntas del texto.</t>
  </si>
  <si>
    <t>Responde correctamente solo a dos preguntas.</t>
  </si>
  <si>
    <t>Responde solo a una pregunta.</t>
  </si>
  <si>
    <t>2. Identifica y conoce los determinantes artículos.</t>
  </si>
  <si>
    <t>Los artículos</t>
  </si>
  <si>
    <t>CLL</t>
  </si>
  <si>
    <t>Identifica correctamente todos los determinantes artículos.</t>
  </si>
  <si>
    <t>Identifica solo tres determinantes.</t>
  </si>
  <si>
    <t>Identifiamente dos determinantes.</t>
  </si>
  <si>
    <t>Identifica solo uno.</t>
  </si>
  <si>
    <t>3. Identifica y conoce los géneros y números de los artículos.</t>
  </si>
  <si>
    <t>Género y número de los artículos</t>
  </si>
  <si>
    <t>Aplica en todos los casos la concordancia entre género y número.</t>
  </si>
  <si>
    <t>Aplica correctamente en al menos tres casos.</t>
  </si>
  <si>
    <t>Aplica al menos correctamente en dos casos.</t>
  </si>
  <si>
    <t>Aplica solo en un caso</t>
  </si>
  <si>
    <t>4. Identifica y conoce los artículos indeterminados en un texto.</t>
  </si>
  <si>
    <t>Artículos indeterminados</t>
  </si>
  <si>
    <t>Subraya y analiza correctamente todos los indeterminados.</t>
  </si>
  <si>
    <t>Subraya y analiza tres de los indeterminados.</t>
  </si>
  <si>
    <t>Subraya y solo dos de los indeterminados.</t>
  </si>
  <si>
    <t>Subraya solo uno.</t>
  </si>
  <si>
    <t>Conoce y aplica el concepto de antónimo y la definición del mismo.</t>
  </si>
  <si>
    <t>Definición de antónimo</t>
  </si>
  <si>
    <t>CMCT</t>
  </si>
  <si>
    <t>Establece todas las relaciones correctamente.</t>
  </si>
  <si>
    <t>Establece al menos cuatro relaciones.</t>
  </si>
  <si>
    <t>Establecen al menos dos relaciones.</t>
  </si>
  <si>
    <t>Establece solo una relación.</t>
  </si>
  <si>
    <t>Identifica las palabras antónimas en un texto.</t>
  </si>
  <si>
    <t>Los antónimos</t>
  </si>
  <si>
    <t>CPAA</t>
  </si>
  <si>
    <t>Identificar en textos las palabras antónimas.</t>
  </si>
  <si>
    <t>Identifica todos los antónimos.</t>
  </si>
  <si>
    <t>Identifica al menos tes antónimos.</t>
  </si>
  <si>
    <t>Identifica al menos dos.</t>
  </si>
  <si>
    <t>Identifica solo una relación .</t>
  </si>
  <si>
    <t>Localiza la sílaba tónica y átona en una palabra.</t>
  </si>
  <si>
    <t>Los de silabas.</t>
  </si>
  <si>
    <t>CCL</t>
  </si>
  <si>
    <t>Separa en silabas y distingue correctamente las tonicas de las atonas.</t>
  </si>
  <si>
    <t>Separa en silabas y distingue en al menos tres casos.</t>
  </si>
  <si>
    <t>Separa en silabas y distingue en al menos dos casos.</t>
  </si>
  <si>
    <t>Separa en silabas y distingue al menos una</t>
  </si>
  <si>
    <t>Utiliza el guión para las palabras en silabas.</t>
  </si>
  <si>
    <t>División de silabas</t>
  </si>
  <si>
    <t>Divide  correctamente todas las palabras.</t>
  </si>
  <si>
    <t>Divide hasta cinco palabras correctamente.</t>
  </si>
  <si>
    <t>Divide al menos tres palabras.</t>
  </si>
  <si>
    <t>Divide una o dos palabras.</t>
  </si>
  <si>
    <t>Dos características de los textos en prosa y en verso.</t>
  </si>
  <si>
    <t>Los textos en prosa y en verso.</t>
  </si>
  <si>
    <t>Distingue entre texto en prosa y verso.</t>
  </si>
  <si>
    <t>Distingue al menos uno de los dos textos.</t>
  </si>
  <si>
    <t>Cambia las modalidades.</t>
  </si>
  <si>
    <t>No distingue ninguno d ellos dos textos.</t>
  </si>
  <si>
    <t xml:space="preserve"> Realizar dictados con la gramática trabajada en la unidad.</t>
  </si>
  <si>
    <t>Realizar el dictado asociado a la gramática trabajada en la unidad.</t>
  </si>
  <si>
    <t>NOMBRE</t>
  </si>
  <si>
    <t>Cuadernos</t>
  </si>
  <si>
    <t>Actitud y esfuerzo</t>
  </si>
  <si>
    <t>Expresión oral</t>
  </si>
  <si>
    <t>UNIDAD 4</t>
  </si>
  <si>
    <t>1er TRIMESTRE</t>
  </si>
  <si>
    <t>SÉNECA</t>
  </si>
  <si>
    <t>NEFTALÍ DURÁN IGLESIAS</t>
  </si>
  <si>
    <t>JAIRO GARCÍA MUCHOZ</t>
  </si>
  <si>
    <t>IVÁN GÓMEZ PALACIOS</t>
  </si>
  <si>
    <t>ALEJANDRA IBÁÑEZ</t>
  </si>
  <si>
    <t>MARÍA MANZANO ZARZA</t>
  </si>
  <si>
    <t>MARÍA MANZANO ZARZA *</t>
  </si>
  <si>
    <t>AISHA MSSAD FERNÁNDEZ</t>
  </si>
  <si>
    <t>SANTIAGO ORDÓÑEZ ROSA</t>
  </si>
  <si>
    <t>LUCÍA PADILLA BAUTISTA</t>
  </si>
  <si>
    <t>AINHOA RAMÍREZ GÓMEZ</t>
  </si>
  <si>
    <t>GABRIEL SERRANO MUÑOZ</t>
  </si>
  <si>
    <t>1er Trimestre</t>
  </si>
  <si>
    <t>LENGUA  3º A</t>
  </si>
  <si>
    <t>COMUNICACIÓN LINGÜÍSTICA O NO LINGÜÍSTICA</t>
  </si>
  <si>
    <t>DESCRIPCIÓN DE UNA MASCOTA</t>
  </si>
  <si>
    <t>DETERMINANTES SDEMOSTRATIVOS</t>
  </si>
  <si>
    <t>DISTINCIÓN DE LOS DETERMINANTES</t>
  </si>
  <si>
    <t>GÉNERO Y NÚMERO DE DETERMINANTES</t>
  </si>
  <si>
    <t>DIMINUTIVOS</t>
  </si>
  <si>
    <t>PALABRAS AGUDAS</t>
  </si>
  <si>
    <t>M Y N</t>
  </si>
  <si>
    <t>UNIDAD 4 ¡VAYA SUSTO!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</si>
</sst>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Playtime With Hot Toddies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9" fontId="3" fillId="0" borderId="7" xfId="1" applyFont="1" applyBorder="1" applyAlignment="1" applyProtection="1">
      <alignment horizontal="center" vertical="center"/>
    </xf>
    <xf numFmtId="9" fontId="4" fillId="0" borderId="8" xfId="1" applyFont="1" applyBorder="1" applyAlignment="1" applyProtection="1">
      <alignment horizontal="center" vertical="center"/>
    </xf>
    <xf numFmtId="9" fontId="4" fillId="0" borderId="9" xfId="1" applyFont="1" applyBorder="1" applyAlignment="1" applyProtection="1">
      <alignment horizontal="center" vertical="center"/>
    </xf>
    <xf numFmtId="9" fontId="1" fillId="0" borderId="12" xfId="1" applyFon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9" fontId="3" fillId="0" borderId="14" xfId="1" applyFont="1" applyBorder="1" applyAlignment="1" applyProtection="1">
      <alignment horizontal="center" vertical="center"/>
    </xf>
    <xf numFmtId="9" fontId="4" fillId="0" borderId="15" xfId="1" applyFont="1" applyBorder="1" applyAlignment="1" applyProtection="1">
      <alignment horizontal="center" vertical="center"/>
    </xf>
    <xf numFmtId="9" fontId="4" fillId="0" borderId="16" xfId="1" applyFont="1" applyBorder="1" applyAlignment="1" applyProtection="1">
      <alignment horizontal="center" vertical="center"/>
    </xf>
    <xf numFmtId="9" fontId="1" fillId="0" borderId="19" xfId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/>
      <protection locked="0"/>
    </xf>
    <xf numFmtId="10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7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vertical="center" textRotation="70" wrapText="1"/>
      <protection locked="0"/>
    </xf>
    <xf numFmtId="0" fontId="8" fillId="0" borderId="0" xfId="0" applyFont="1" applyBorder="1" applyAlignment="1" applyProtection="1">
      <alignment horizontal="center" vertical="center" textRotation="70" wrapText="1"/>
      <protection locked="0"/>
    </xf>
    <xf numFmtId="0" fontId="2" fillId="0" borderId="0" xfId="0" applyFont="1" applyAlignment="1" applyProtection="1">
      <alignment horizontal="left" vertical="center" wrapText="1" indent="7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9" fontId="11" fillId="0" borderId="3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2" fontId="0" fillId="0" borderId="37" xfId="0" applyNumberFormat="1" applyBorder="1" applyAlignment="1" applyProtection="1">
      <alignment horizontal="center" vertical="center"/>
      <protection locked="0"/>
    </xf>
    <xf numFmtId="2" fontId="0" fillId="0" borderId="38" xfId="0" applyNumberFormat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 applyProtection="1">
      <alignment horizontal="center" vertical="center"/>
      <protection locked="0"/>
    </xf>
    <xf numFmtId="9" fontId="1" fillId="0" borderId="37" xfId="1" applyFon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9" fontId="1" fillId="0" borderId="12" xfId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" fontId="0" fillId="0" borderId="24" xfId="0" applyNumberFormat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10" fontId="4" fillId="0" borderId="27" xfId="0" applyNumberFormat="1" applyFont="1" applyBorder="1" applyAlignment="1" applyProtection="1">
      <alignment horizontal="center" vertical="center"/>
      <protection locked="0"/>
    </xf>
    <xf numFmtId="10" fontId="4" fillId="0" borderId="43" xfId="0" applyNumberFormat="1" applyFont="1" applyBorder="1" applyAlignment="1" applyProtection="1">
      <alignment horizontal="center" vertical="center"/>
      <protection locked="0"/>
    </xf>
    <xf numFmtId="10" fontId="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indent="1"/>
    </xf>
    <xf numFmtId="0" fontId="15" fillId="0" borderId="0" xfId="0" applyFont="1" applyProtection="1">
      <protection locked="0"/>
    </xf>
    <xf numFmtId="9" fontId="11" fillId="0" borderId="30" xfId="0" applyNumberFormat="1" applyFont="1" applyBorder="1" applyAlignment="1" applyProtection="1">
      <alignment horizontal="center" vertical="center"/>
      <protection locked="0"/>
    </xf>
    <xf numFmtId="9" fontId="11" fillId="0" borderId="3" xfId="0" applyNumberFormat="1" applyFont="1" applyBorder="1" applyAlignment="1" applyProtection="1">
      <alignment vertical="center"/>
      <protection locked="0"/>
    </xf>
    <xf numFmtId="9" fontId="11" fillId="0" borderId="4" xfId="0" applyNumberFormat="1" applyFont="1" applyBorder="1" applyAlignment="1" applyProtection="1">
      <alignment vertic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2" fontId="0" fillId="0" borderId="44" xfId="0" applyNumberFormat="1" applyBorder="1" applyAlignment="1" applyProtection="1">
      <alignment horizontal="center" vertical="center"/>
      <protection locked="0"/>
    </xf>
    <xf numFmtId="2" fontId="0" fillId="0" borderId="45" xfId="0" applyNumberFormat="1" applyBorder="1" applyAlignment="1" applyProtection="1">
      <alignment horizontal="center" vertical="center"/>
      <protection locked="0"/>
    </xf>
    <xf numFmtId="2" fontId="0" fillId="0" borderId="46" xfId="0" applyNumberFormat="1" applyBorder="1" applyAlignment="1" applyProtection="1">
      <alignment horizontal="center" vertical="center"/>
      <protection locked="0"/>
    </xf>
    <xf numFmtId="0" fontId="11" fillId="0" borderId="5" xfId="0" applyFont="1" applyBorder="1"/>
    <xf numFmtId="2" fontId="0" fillId="0" borderId="37" xfId="0" applyNumberFormat="1" applyBorder="1" applyAlignment="1">
      <alignment horizont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1" fontId="0" fillId="0" borderId="2" xfId="0" applyNumberFormat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3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7" fillId="0" borderId="30" xfId="0" applyFont="1" applyBorder="1" applyAlignment="1" applyProtection="1">
      <alignment horizontal="center" vertical="center" textRotation="70" wrapText="1"/>
      <protection locked="0"/>
    </xf>
    <xf numFmtId="0" fontId="7" fillId="0" borderId="31" xfId="0" applyFont="1" applyBorder="1" applyAlignment="1" applyProtection="1">
      <alignment horizontal="center" vertical="center" textRotation="70" wrapText="1"/>
      <protection locked="0"/>
    </xf>
    <xf numFmtId="0" fontId="7" fillId="0" borderId="32" xfId="0" applyFont="1" applyBorder="1" applyAlignment="1" applyProtection="1">
      <alignment horizontal="center" vertical="center" textRotation="70" wrapText="1"/>
      <protection locked="0"/>
    </xf>
    <xf numFmtId="0" fontId="7" fillId="0" borderId="33" xfId="0" applyFont="1" applyBorder="1" applyAlignment="1" applyProtection="1">
      <alignment horizontal="center" vertical="center" textRotation="70" wrapText="1"/>
      <protection locked="0"/>
    </xf>
    <xf numFmtId="0" fontId="7" fillId="0" borderId="34" xfId="0" applyFont="1" applyBorder="1" applyAlignment="1" applyProtection="1">
      <alignment horizontal="center" vertical="center" textRotation="70" wrapText="1"/>
      <protection locked="0"/>
    </xf>
    <xf numFmtId="0" fontId="7" fillId="0" borderId="35" xfId="0" applyFont="1" applyBorder="1" applyAlignment="1" applyProtection="1">
      <alignment horizontal="center" vertical="center" textRotation="70" wrapText="1"/>
      <protection locked="0"/>
    </xf>
    <xf numFmtId="0" fontId="9" fillId="0" borderId="30" xfId="0" applyFont="1" applyBorder="1" applyAlignment="1" applyProtection="1">
      <alignment horizontal="center" vertical="center" textRotation="70" wrapText="1"/>
      <protection locked="0"/>
    </xf>
    <xf numFmtId="0" fontId="9" fillId="0" borderId="31" xfId="0" applyFont="1" applyBorder="1" applyAlignment="1" applyProtection="1">
      <alignment horizontal="center" vertical="center" textRotation="70" wrapText="1"/>
      <protection locked="0"/>
    </xf>
    <xf numFmtId="0" fontId="9" fillId="0" borderId="32" xfId="0" applyFont="1" applyBorder="1" applyAlignment="1" applyProtection="1">
      <alignment horizontal="center" vertical="center" textRotation="70" wrapText="1"/>
      <protection locked="0"/>
    </xf>
    <xf numFmtId="0" fontId="9" fillId="0" borderId="33" xfId="0" applyFont="1" applyBorder="1" applyAlignment="1" applyProtection="1">
      <alignment horizontal="center" vertical="center" textRotation="70" wrapText="1"/>
      <protection locked="0"/>
    </xf>
    <xf numFmtId="0" fontId="9" fillId="0" borderId="34" xfId="0" applyFont="1" applyBorder="1" applyAlignment="1" applyProtection="1">
      <alignment horizontal="center" vertical="center" textRotation="70" wrapText="1"/>
      <protection locked="0"/>
    </xf>
    <xf numFmtId="0" fontId="9" fillId="0" borderId="35" xfId="0" applyFont="1" applyBorder="1" applyAlignment="1" applyProtection="1">
      <alignment horizontal="center" vertical="center" textRotation="7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9" fontId="3" fillId="0" borderId="30" xfId="0" applyNumberFormat="1" applyFont="1" applyBorder="1" applyAlignment="1" applyProtection="1">
      <alignment horizontal="center" vertical="center" wrapText="1"/>
      <protection locked="0"/>
    </xf>
    <xf numFmtId="9" fontId="3" fillId="0" borderId="31" xfId="0" applyNumberFormat="1" applyFont="1" applyBorder="1" applyAlignment="1" applyProtection="1">
      <alignment horizontal="center" vertical="center" wrapText="1"/>
      <protection locked="0"/>
    </xf>
    <xf numFmtId="9" fontId="3" fillId="0" borderId="34" xfId="0" applyNumberFormat="1" applyFont="1" applyBorder="1" applyAlignment="1" applyProtection="1">
      <alignment horizontal="center" vertical="center" wrapText="1"/>
      <protection locked="0"/>
    </xf>
    <xf numFmtId="9" fontId="3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0" fillId="0" borderId="24" xfId="0" applyNumberFormat="1" applyBorder="1" applyAlignment="1" applyProtection="1">
      <alignment horizontal="center" vertical="center"/>
    </xf>
    <xf numFmtId="1" fontId="0" fillId="0" borderId="25" xfId="0" applyNumberFormat="1" applyBorder="1" applyAlignment="1" applyProtection="1">
      <alignment horizontal="center" vertical="center"/>
    </xf>
    <xf numFmtId="1" fontId="0" fillId="0" borderId="26" xfId="0" applyNumberFormat="1" applyBorder="1" applyAlignment="1" applyProtection="1">
      <alignment horizontal="center" vertical="center"/>
    </xf>
    <xf numFmtId="10" fontId="4" fillId="0" borderId="27" xfId="0" applyNumberFormat="1" applyFont="1" applyBorder="1" applyAlignment="1" applyProtection="1">
      <alignment horizontal="center" vertical="center"/>
    </xf>
    <xf numFmtId="10" fontId="4" fillId="0" borderId="28" xfId="0" applyNumberFormat="1" applyFont="1" applyBorder="1" applyAlignment="1" applyProtection="1">
      <alignment horizontal="center" vertical="center"/>
    </xf>
    <xf numFmtId="10" fontId="4" fillId="0" borderId="2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9" fontId="11" fillId="0" borderId="2" xfId="0" applyNumberFormat="1" applyFont="1" applyBorder="1" applyAlignment="1" applyProtection="1">
      <alignment horizontal="center" vertical="center"/>
      <protection locked="0"/>
    </xf>
    <xf numFmtId="9" fontId="11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335094589505206E-2"/>
          <c:y val="9.4031916238342492E-2"/>
          <c:w val="0.89475438678611263"/>
          <c:h val="0.6599689406836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'1er TRIMESTRE'!$F$1</c:f>
              <c:strCache>
                <c:ptCount val="1"/>
                <c:pt idx="0">
                  <c:v>50%</c:v>
                </c:pt>
              </c:strCache>
            </c:strRef>
          </c:tx>
          <c:invertIfNegative val="0"/>
          <c:cat>
            <c:strRef>
              <c:f>'1er TRIMESTRE'!$B$2:$B$23</c:f>
              <c:strCache>
                <c:ptCount val="22"/>
                <c:pt idx="0">
                  <c:v>NOMBRE</c:v>
                </c:pt>
                <c:pt idx="1">
                  <c:v>MARIAN ANDREI NEACSU</c:v>
                </c:pt>
                <c:pt idx="2">
                  <c:v>JOSÉ MANUEL BELLIDO DELGADO</c:v>
                </c:pt>
                <c:pt idx="3">
                  <c:v>NEFTALÍ DURÁN IGLESIAS</c:v>
                </c:pt>
                <c:pt idx="4">
                  <c:v>JAIRO GARCÍA MUCHOZ</c:v>
                </c:pt>
                <c:pt idx="5">
                  <c:v>IVÁN GÓMEZ PALACIOS</c:v>
                </c:pt>
                <c:pt idx="6">
                  <c:v>ÁFRICA GONZÁLEZ</c:v>
                </c:pt>
                <c:pt idx="7">
                  <c:v>ALEJANDRA IBÁÑEZ</c:v>
                </c:pt>
                <c:pt idx="8">
                  <c:v>MARÍA MANZANO ZARZA</c:v>
                </c:pt>
                <c:pt idx="9">
                  <c:v>ADRIANA MORÓN GÓMEZ</c:v>
                </c:pt>
                <c:pt idx="10">
                  <c:v>AISHA MSSAD FERNÁNDEZ</c:v>
                </c:pt>
                <c:pt idx="11">
                  <c:v>RAFAEL MUÑOZ RIVERA</c:v>
                </c:pt>
                <c:pt idx="12">
                  <c:v>SANTIAGO ORDÓÑEZ ROSA</c:v>
                </c:pt>
                <c:pt idx="13">
                  <c:v>MARTA PACHECO VALLE</c:v>
                </c:pt>
                <c:pt idx="14">
                  <c:v>LUCÍA PADILLA BAUTISTA</c:v>
                </c:pt>
                <c:pt idx="15">
                  <c:v>AINHOA RAMÍREZ GÓMEZ</c:v>
                </c:pt>
                <c:pt idx="16">
                  <c:v>NEREA REALES TEJADA</c:v>
                </c:pt>
                <c:pt idx="17">
                  <c:v>HUGO ROJAS SABORIDO</c:v>
                </c:pt>
                <c:pt idx="18">
                  <c:v>SABRINA SAHIB SOUROUR</c:v>
                </c:pt>
                <c:pt idx="19">
                  <c:v>GABRIEL SERRANO MUÑOZ</c:v>
                </c:pt>
                <c:pt idx="20">
                  <c:v>SHEILA VÁZQUEZ GÓMEZ</c:v>
                </c:pt>
                <c:pt idx="21">
                  <c:v>MANUEL VENEGAS GONZÁLEZ</c:v>
                </c:pt>
              </c:strCache>
            </c:strRef>
          </c:cat>
          <c:val>
            <c:numRef>
              <c:f>'1er TRIMESTRE'!$F$2:$F$23</c:f>
              <c:numCache>
                <c:formatCode>0.00</c:formatCode>
                <c:ptCount val="22"/>
                <c:pt idx="0" formatCode="General">
                  <c:v>0</c:v>
                </c:pt>
                <c:pt idx="1">
                  <c:v>5.5</c:v>
                </c:pt>
                <c:pt idx="2">
                  <c:v>4.5</c:v>
                </c:pt>
                <c:pt idx="3">
                  <c:v>5</c:v>
                </c:pt>
                <c:pt idx="4">
                  <c:v>6.5</c:v>
                </c:pt>
                <c:pt idx="5">
                  <c:v>7</c:v>
                </c:pt>
                <c:pt idx="6">
                  <c:v>9.5</c:v>
                </c:pt>
                <c:pt idx="7">
                  <c:v>5.5</c:v>
                </c:pt>
                <c:pt idx="8">
                  <c:v>5</c:v>
                </c:pt>
                <c:pt idx="9">
                  <c:v>6.25</c:v>
                </c:pt>
                <c:pt idx="10">
                  <c:v>7.75</c:v>
                </c:pt>
                <c:pt idx="11">
                  <c:v>7.5</c:v>
                </c:pt>
                <c:pt idx="12">
                  <c:v>5</c:v>
                </c:pt>
                <c:pt idx="13">
                  <c:v>7.5</c:v>
                </c:pt>
                <c:pt idx="14">
                  <c:v>7.25</c:v>
                </c:pt>
                <c:pt idx="15">
                  <c:v>5.25</c:v>
                </c:pt>
                <c:pt idx="16">
                  <c:v>7.25</c:v>
                </c:pt>
                <c:pt idx="17">
                  <c:v>5.75</c:v>
                </c:pt>
                <c:pt idx="18">
                  <c:v>7</c:v>
                </c:pt>
                <c:pt idx="19">
                  <c:v>8.25</c:v>
                </c:pt>
                <c:pt idx="20">
                  <c:v>7</c:v>
                </c:pt>
                <c:pt idx="21">
                  <c:v>5</c:v>
                </c:pt>
              </c:numCache>
            </c:numRef>
          </c:val>
        </c:ser>
        <c:ser>
          <c:idx val="8"/>
          <c:order val="1"/>
          <c:tx>
            <c:strRef>
              <c:f>'1er TRIMESTRE'!$K$1</c:f>
              <c:strCache>
                <c:ptCount val="1"/>
              </c:strCache>
            </c:strRef>
          </c:tx>
          <c:invertIfNegative val="0"/>
          <c:cat>
            <c:strRef>
              <c:f>'1er TRIMESTRE'!$B$2:$B$23</c:f>
              <c:strCache>
                <c:ptCount val="22"/>
                <c:pt idx="0">
                  <c:v>NOMBRE</c:v>
                </c:pt>
                <c:pt idx="1">
                  <c:v>MARIAN ANDREI NEACSU</c:v>
                </c:pt>
                <c:pt idx="2">
                  <c:v>JOSÉ MANUEL BELLIDO DELGADO</c:v>
                </c:pt>
                <c:pt idx="3">
                  <c:v>NEFTALÍ DURÁN IGLESIAS</c:v>
                </c:pt>
                <c:pt idx="4">
                  <c:v>JAIRO GARCÍA MUCHOZ</c:v>
                </c:pt>
                <c:pt idx="5">
                  <c:v>IVÁN GÓMEZ PALACIOS</c:v>
                </c:pt>
                <c:pt idx="6">
                  <c:v>ÁFRICA GONZÁLEZ</c:v>
                </c:pt>
                <c:pt idx="7">
                  <c:v>ALEJANDRA IBÁÑEZ</c:v>
                </c:pt>
                <c:pt idx="8">
                  <c:v>MARÍA MANZANO ZARZA</c:v>
                </c:pt>
                <c:pt idx="9">
                  <c:v>ADRIANA MORÓN GÓMEZ</c:v>
                </c:pt>
                <c:pt idx="10">
                  <c:v>AISHA MSSAD FERNÁNDEZ</c:v>
                </c:pt>
                <c:pt idx="11">
                  <c:v>RAFAEL MUÑOZ RIVERA</c:v>
                </c:pt>
                <c:pt idx="12">
                  <c:v>SANTIAGO ORDÓÑEZ ROSA</c:v>
                </c:pt>
                <c:pt idx="13">
                  <c:v>MARTA PACHECO VALLE</c:v>
                </c:pt>
                <c:pt idx="14">
                  <c:v>LUCÍA PADILLA BAUTISTA</c:v>
                </c:pt>
                <c:pt idx="15">
                  <c:v>AINHOA RAMÍREZ GÓMEZ</c:v>
                </c:pt>
                <c:pt idx="16">
                  <c:v>NEREA REALES TEJADA</c:v>
                </c:pt>
                <c:pt idx="17">
                  <c:v>HUGO ROJAS SABORIDO</c:v>
                </c:pt>
                <c:pt idx="18">
                  <c:v>SABRINA SAHIB SOUROUR</c:v>
                </c:pt>
                <c:pt idx="19">
                  <c:v>GABRIEL SERRANO MUÑOZ</c:v>
                </c:pt>
                <c:pt idx="20">
                  <c:v>SHEILA VÁZQUEZ GÓMEZ</c:v>
                </c:pt>
                <c:pt idx="21">
                  <c:v>MANUEL VENEGAS GONZÁLEZ</c:v>
                </c:pt>
              </c:strCache>
            </c:strRef>
          </c:cat>
          <c:val>
            <c:numRef>
              <c:f>'1er TRIMESTRE'!$K$2:$K$23</c:f>
              <c:numCache>
                <c:formatCode>0%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9072"/>
        <c:axId val="48180608"/>
      </c:barChart>
      <c:catAx>
        <c:axId val="48179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s-ES"/>
          </a:p>
        </c:txPr>
        <c:crossAx val="48180608"/>
        <c:crosses val="autoZero"/>
        <c:auto val="1"/>
        <c:lblAlgn val="ctr"/>
        <c:lblOffset val="100"/>
        <c:noMultiLvlLbl val="0"/>
      </c:catAx>
      <c:valAx>
        <c:axId val="4818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179072"/>
        <c:crosses val="autoZero"/>
        <c:crossBetween val="between"/>
      </c:valAx>
    </c:plotArea>
    <c:legend>
      <c:legendPos val="r"/>
      <c:overlay val="0"/>
      <c:spPr>
        <a:ln>
          <a:noFill/>
        </a:ln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7900"/>
    <xdr:graphicFrame macro="">
      <xdr:nvGraphicFramePr>
        <xdr:cNvPr id="2" name="1 Gráfico" title="Gráfica 1er Trimestr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0.4019</cdr:x>
      <cdr:y>0.00545</cdr:y>
    </cdr:from>
    <cdr:to>
      <cdr:x>0.60471</cdr:x>
      <cdr:y>0.06364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3546" y="33226"/>
          <a:ext cx="1889052" cy="354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0.49703</cdr:x>
      <cdr:y>0.03818</cdr:y>
    </cdr:from>
    <cdr:to>
      <cdr:x>0.5952</cdr:x>
      <cdr:y>0.18829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629593" y="23258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2000"/>
            <a:t>1er</a:t>
          </a:r>
          <a:r>
            <a:rPr lang="es-ES" sz="2000" baseline="0"/>
            <a:t> TRIMESTRE LENGUA</a:t>
          </a:r>
          <a:endParaRPr lang="es-ES" sz="2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NATURALES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1"/>
      <sheetName val="UNIDAD 2"/>
      <sheetName val="1er TRIMESTRE NATURALES"/>
      <sheetName val="1er TRIMESTRE"/>
    </sheetNames>
    <sheetDataSet>
      <sheetData sheetId="0">
        <row r="21">
          <cell r="AI21">
            <v>8.25</v>
          </cell>
        </row>
      </sheetData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activeCell="A9" sqref="A9:D9"/>
    </sheetView>
  </sheetViews>
  <sheetFormatPr baseColWidth="10" defaultRowHeight="15"/>
  <cols>
    <col min="1" max="1" width="7" customWidth="1"/>
    <col min="2" max="2" width="3.85546875" customWidth="1"/>
    <col min="3" max="3" width="5.140625" customWidth="1"/>
    <col min="4" max="4" width="10.28515625" customWidth="1"/>
    <col min="5" max="5" width="5.7109375" customWidth="1"/>
    <col min="6" max="6" width="6.85546875" customWidth="1"/>
    <col min="7" max="7" width="4.85546875" customWidth="1"/>
    <col min="8" max="8" width="5" customWidth="1"/>
    <col min="9" max="9" width="5.42578125" customWidth="1"/>
    <col min="10" max="10" width="4.140625" customWidth="1"/>
    <col min="11" max="11" width="3.42578125" customWidth="1"/>
    <col min="12" max="12" width="4.7109375" customWidth="1"/>
    <col min="13" max="13" width="4.5703125" customWidth="1"/>
    <col min="14" max="14" width="3.7109375" customWidth="1"/>
    <col min="15" max="15" width="6.28515625" customWidth="1"/>
    <col min="16" max="16" width="4.28515625" customWidth="1"/>
    <col min="17" max="17" width="4" customWidth="1"/>
    <col min="18" max="18" width="6" customWidth="1"/>
    <col min="19" max="19" width="5.140625" customWidth="1"/>
    <col min="20" max="20" width="4.85546875" customWidth="1"/>
    <col min="21" max="21" width="6" customWidth="1"/>
    <col min="22" max="22" width="4.5703125" customWidth="1"/>
    <col min="23" max="23" width="4.140625" customWidth="1"/>
    <col min="24" max="24" width="5.5703125" customWidth="1"/>
    <col min="25" max="25" width="4" customWidth="1"/>
    <col min="26" max="26" width="3.42578125" customWidth="1"/>
    <col min="27" max="27" width="5.140625" customWidth="1"/>
    <col min="28" max="29" width="4.5703125" customWidth="1"/>
    <col min="30" max="30" width="4.85546875" customWidth="1"/>
    <col min="31" max="31" width="5.5703125" customWidth="1"/>
    <col min="32" max="32" width="4.28515625" customWidth="1"/>
    <col min="33" max="33" width="5.28515625" customWidth="1"/>
    <col min="34" max="34" width="4.5703125" customWidth="1"/>
    <col min="35" max="35" width="4.85546875" customWidth="1"/>
    <col min="36" max="36" width="3.85546875" customWidth="1"/>
    <col min="37" max="37" width="9.28515625" customWidth="1"/>
  </cols>
  <sheetData>
    <row r="1" spans="1:37">
      <c r="A1" s="1"/>
      <c r="B1" s="1"/>
      <c r="C1" s="1"/>
      <c r="D1" s="1"/>
      <c r="E1" s="136">
        <v>4</v>
      </c>
      <c r="F1" s="136"/>
      <c r="G1" s="136"/>
      <c r="H1" s="136">
        <v>4</v>
      </c>
      <c r="I1" s="136"/>
      <c r="J1" s="136"/>
      <c r="K1" s="136">
        <v>4</v>
      </c>
      <c r="L1" s="136"/>
      <c r="M1" s="136"/>
      <c r="N1" s="136">
        <v>4</v>
      </c>
      <c r="O1" s="136"/>
      <c r="P1" s="136"/>
      <c r="Q1" s="136">
        <v>4</v>
      </c>
      <c r="R1" s="136"/>
      <c r="S1" s="136"/>
      <c r="T1" s="132">
        <v>4</v>
      </c>
      <c r="U1" s="132"/>
      <c r="V1" s="132"/>
      <c r="W1" s="132">
        <v>4</v>
      </c>
      <c r="X1" s="132"/>
      <c r="Y1" s="132"/>
      <c r="Z1" s="132">
        <v>4</v>
      </c>
      <c r="AA1" s="132"/>
      <c r="AB1" s="132"/>
      <c r="AC1" s="132">
        <v>4</v>
      </c>
      <c r="AD1" s="132"/>
      <c r="AE1" s="132"/>
      <c r="AF1" s="132">
        <v>4</v>
      </c>
      <c r="AG1" s="132"/>
      <c r="AH1" s="132"/>
      <c r="AI1" s="2"/>
      <c r="AJ1" s="2"/>
      <c r="AK1" s="2"/>
    </row>
    <row r="2" spans="1:37" ht="20.25" customHeight="1">
      <c r="A2" s="133" t="s">
        <v>0</v>
      </c>
      <c r="B2" s="134"/>
      <c r="C2" s="134"/>
      <c r="D2" s="135"/>
      <c r="E2" s="128" t="s">
        <v>1</v>
      </c>
      <c r="F2" s="129"/>
      <c r="G2" s="130"/>
      <c r="H2" s="128" t="s">
        <v>2</v>
      </c>
      <c r="I2" s="129"/>
      <c r="J2" s="130"/>
      <c r="K2" s="128" t="s">
        <v>3</v>
      </c>
      <c r="L2" s="129"/>
      <c r="M2" s="130"/>
      <c r="N2" s="128" t="s">
        <v>4</v>
      </c>
      <c r="O2" s="129"/>
      <c r="P2" s="130"/>
      <c r="Q2" s="128" t="s">
        <v>5</v>
      </c>
      <c r="R2" s="129"/>
      <c r="S2" s="130"/>
      <c r="T2" s="128" t="s">
        <v>6</v>
      </c>
      <c r="U2" s="129"/>
      <c r="V2" s="130"/>
      <c r="W2" s="128" t="s">
        <v>7</v>
      </c>
      <c r="X2" s="129"/>
      <c r="Y2" s="130"/>
      <c r="Z2" s="128" t="s">
        <v>8</v>
      </c>
      <c r="AA2" s="129"/>
      <c r="AB2" s="130"/>
      <c r="AC2" s="128" t="s">
        <v>9</v>
      </c>
      <c r="AD2" s="129"/>
      <c r="AE2" s="130"/>
      <c r="AF2" s="128" t="s">
        <v>10</v>
      </c>
      <c r="AG2" s="129"/>
      <c r="AH2" s="130"/>
      <c r="AI2" s="131" t="s">
        <v>11</v>
      </c>
      <c r="AJ2" s="131"/>
      <c r="AK2" s="131"/>
    </row>
    <row r="3" spans="1:37">
      <c r="A3" s="121" t="s">
        <v>12</v>
      </c>
      <c r="B3" s="122"/>
      <c r="C3" s="122"/>
      <c r="D3" s="123"/>
      <c r="E3" s="3">
        <v>4</v>
      </c>
      <c r="F3" s="4">
        <f>E3/$E$1</f>
        <v>1</v>
      </c>
      <c r="G3" s="5" t="str">
        <f>IF(F3&lt;47%,"IN",IF(F3&lt;58%,"EL",IF(F3&lt;87%,"SA",IF(F3&lt;101%,"EX"))))</f>
        <v>EX</v>
      </c>
      <c r="H3" s="3">
        <v>3</v>
      </c>
      <c r="I3" s="4">
        <f>H3/$H$1</f>
        <v>0.75</v>
      </c>
      <c r="J3" s="5" t="str">
        <f>IF(I3&lt;47%,"IN",IF(I3&lt;58%,"EL",IF(I3&lt;87%,"SA",IF(I3&lt;101%,"EX"))))</f>
        <v>SA</v>
      </c>
      <c r="K3" s="3">
        <v>3</v>
      </c>
      <c r="L3" s="4">
        <f>K3/$K$1</f>
        <v>0.75</v>
      </c>
      <c r="M3" s="5" t="str">
        <f>IF(L3&lt;47%,"IN",IF(L3&lt;58%,"EL",IF(L3&lt;87%,"SA",IF(L3&lt;101%,"EX"))))</f>
        <v>SA</v>
      </c>
      <c r="N3" s="3">
        <v>3</v>
      </c>
      <c r="O3" s="4">
        <f>N3/$N$1</f>
        <v>0.75</v>
      </c>
      <c r="P3" s="5" t="str">
        <f>IF(O3&lt;47%,"IN",IF(O3&lt;58%,"EL",IF(O3&lt;87%,"SA",IF(O3&lt;101%,"EX"))))</f>
        <v>SA</v>
      </c>
      <c r="Q3" s="3">
        <v>3</v>
      </c>
      <c r="R3" s="4">
        <f>Q3/$Q$1</f>
        <v>0.75</v>
      </c>
      <c r="S3" s="5" t="str">
        <f>IF(R3&lt;47%,"IN",IF(R3&lt;58%,"EL",IF(R3&lt;87%,"SA",IF(R3&lt;101%,"EX"))))</f>
        <v>SA</v>
      </c>
      <c r="T3" s="3">
        <v>3</v>
      </c>
      <c r="U3" s="4">
        <f>T3/$T$1</f>
        <v>0.75</v>
      </c>
      <c r="V3" s="5" t="str">
        <f>IF(U3&lt;47%,"IN",IF(U3&lt;58%,"EL",IF(U3&lt;87%,"SA",IF(U3&lt;101%,"EX"))))</f>
        <v>SA</v>
      </c>
      <c r="W3" s="3">
        <v>1</v>
      </c>
      <c r="X3" s="4">
        <f>W3/$W$1</f>
        <v>0.25</v>
      </c>
      <c r="Y3" s="5" t="str">
        <f>IF(X3&lt;47%,"IN",IF(X3&lt;58%,"EL",IF(X3&lt;87%,"SA",IF(X3&lt;101%,"EX"))))</f>
        <v>IN</v>
      </c>
      <c r="Z3" s="3">
        <v>0</v>
      </c>
      <c r="AA3" s="4">
        <f>Z3/$Z$1</f>
        <v>0</v>
      </c>
      <c r="AB3" s="5" t="str">
        <f>IF(AA3&lt;47%,"IN",IF(AA3&lt;58%,"EL",IF(AA3&lt;87%,"SA",IF(AA3&lt;101%,"EX"))))</f>
        <v>IN</v>
      </c>
      <c r="AC3" s="3">
        <v>2</v>
      </c>
      <c r="AD3" s="4">
        <f>AC3/$AC$1</f>
        <v>0.5</v>
      </c>
      <c r="AE3" s="5" t="str">
        <f>IF(AD3&lt;47%,"IN",IF(AD3&lt;58%,"EL",IF(AD3&lt;87%,"SA",IF(AD3&lt;101%,"EX"))))</f>
        <v>EL</v>
      </c>
      <c r="AF3" s="3">
        <v>0</v>
      </c>
      <c r="AG3" s="4">
        <f>AF3/$AF$1</f>
        <v>0</v>
      </c>
      <c r="AH3" s="6" t="str">
        <f>IF(AG3&lt;47%,"IN",IF(AG3&lt;58%,"EL",IF(AG3&lt;87%,"SA",IF(AG3&lt;101%,"EX"))))</f>
        <v>IN</v>
      </c>
      <c r="AI3" s="124">
        <f>(E3/$E$1)+(H3/$H$1)+(K3/$K$1)+(N3/$N$1)+(Q3/$Q$1)+(T3/$T$1)+(W3/$W$1)+(Z3/$Z$1)+(AC3/$AC$1)+(AF3/$AF$1)</f>
        <v>5.5</v>
      </c>
      <c r="AJ3" s="125"/>
      <c r="AK3" s="7" t="str">
        <f>IF(AI3&lt;4.76,"IN",IF(AI3&lt;5.76,"SU",IF(AI3&lt;6.76,"BI",IF(AI3&lt;8.76,"NT",IF(AI3&lt;10.01,"SB")))))</f>
        <v>SU</v>
      </c>
    </row>
    <row r="4" spans="1:37">
      <c r="A4" s="121" t="s">
        <v>13</v>
      </c>
      <c r="B4" s="122"/>
      <c r="C4" s="122"/>
      <c r="D4" s="123"/>
      <c r="E4" s="3">
        <v>4</v>
      </c>
      <c r="F4" s="4">
        <f>E4/$E$1</f>
        <v>1</v>
      </c>
      <c r="G4" s="5" t="str">
        <f>IF(F4&lt;47%,"IN",IF(F4&lt;58%,"EL",IF(F4&lt;87%,"SA",IF(F4&lt;101%,"EX"))))</f>
        <v>EX</v>
      </c>
      <c r="H4" s="3">
        <v>1</v>
      </c>
      <c r="I4" s="4">
        <f>H4/$H$1</f>
        <v>0.25</v>
      </c>
      <c r="J4" s="5" t="str">
        <f>IF(I4&lt;47%,"IN",IF(I4&lt;58%,"EL",IF(I4&lt;87%,"SA",IF(I4&lt;101%,"EX"))))</f>
        <v>IN</v>
      </c>
      <c r="K4" s="3">
        <v>2</v>
      </c>
      <c r="L4" s="4">
        <f>K4/$K$1</f>
        <v>0.5</v>
      </c>
      <c r="M4" s="5" t="str">
        <f>IF(L4&lt;47%,"IN",IF(L4&lt;58%,"EL",IF(L4&lt;87%,"SA",IF(L4&lt;101%,"EX"))))</f>
        <v>EL</v>
      </c>
      <c r="N4" s="3">
        <v>2</v>
      </c>
      <c r="O4" s="4">
        <f>N4/$N$1</f>
        <v>0.5</v>
      </c>
      <c r="P4" s="5" t="str">
        <f>IF(O4&lt;47%,"IN",IF(O4&lt;58%,"EL",IF(O4&lt;87%,"SA",IF(O4&lt;101%,"EX"))))</f>
        <v>EL</v>
      </c>
      <c r="Q4" s="3">
        <v>2</v>
      </c>
      <c r="R4" s="4">
        <f>Q4/$Q$1</f>
        <v>0.5</v>
      </c>
      <c r="S4" s="5" t="str">
        <f>IF(R4&lt;47%,"IN",IF(R4&lt;58%,"EL",IF(R4&lt;87%,"SA",IF(R4&lt;101%,"EX"))))</f>
        <v>EL</v>
      </c>
      <c r="T4" s="3">
        <v>2</v>
      </c>
      <c r="U4" s="4">
        <f>T4/$T$1</f>
        <v>0.5</v>
      </c>
      <c r="V4" s="5" t="str">
        <f>IF(U4&lt;47%,"IN",IF(U4&lt;58%,"EL",IF(U4&lt;87%,"SA",IF(U4&lt;101%,"EX"))))</f>
        <v>EL</v>
      </c>
      <c r="W4" s="3">
        <v>1</v>
      </c>
      <c r="X4" s="4">
        <f>W4/$W$1</f>
        <v>0.25</v>
      </c>
      <c r="Y4" s="5" t="str">
        <f>IF(X4&lt;47%,"IN",IF(X4&lt;58%,"EL",IF(X4&lt;87%,"SA",IF(X4&lt;101%,"EX"))))</f>
        <v>IN</v>
      </c>
      <c r="Z4" s="3">
        <v>3</v>
      </c>
      <c r="AA4" s="4">
        <f>Z4/$Z$1</f>
        <v>0.75</v>
      </c>
      <c r="AB4" s="5" t="str">
        <f>IF(AA4&lt;47%,"IN",IF(AA4&lt;58%,"EL",IF(AA4&lt;87%,"SA",IF(AA4&lt;101%,"EX"))))</f>
        <v>SA</v>
      </c>
      <c r="AC4" s="3">
        <v>0</v>
      </c>
      <c r="AD4" s="4">
        <f>AC4/$AC$1</f>
        <v>0</v>
      </c>
      <c r="AE4" s="5" t="str">
        <f>IF(AD4&lt;47%,"IN",IF(AD4&lt;58%,"EL",IF(AD4&lt;87%,"SA",IF(AD4&lt;101%,"EX"))))</f>
        <v>IN</v>
      </c>
      <c r="AF4" s="3">
        <v>1</v>
      </c>
      <c r="AG4" s="4">
        <f>AF4/$AF$1</f>
        <v>0.25</v>
      </c>
      <c r="AH4" s="6" t="str">
        <f>IF(AG4&lt;47%,"IN",IF(AG4&lt;58%,"EL",IF(AG4&lt;87%,"SA",IF(AG4&lt;101%,"EX"))))</f>
        <v>IN</v>
      </c>
      <c r="AI4" s="124">
        <f>(E4/$E$1)+(H4/$H$1)+(K4/$K$1)+(N4/$N$1)+(Q4/$Q$1)+(T4/$T$1)+(W4/$W$1)+(Z4/$Z$1)+(AC4/$AC$1)+(AF4/$AF$1)</f>
        <v>4.5</v>
      </c>
      <c r="AJ4" s="125"/>
      <c r="AK4" s="7" t="str">
        <f t="shared" ref="AK4:AK23" si="0">IF(AI4&lt;4.76,"IN",IF(AI4&lt;5.76,"SU",IF(AI4&lt;6.76,"BI",IF(AI4&lt;8.76,"NT",IF(AI4&lt;10.01,"SB")))))</f>
        <v>IN</v>
      </c>
    </row>
    <row r="5" spans="1:37">
      <c r="A5" s="121" t="s">
        <v>14</v>
      </c>
      <c r="B5" s="122"/>
      <c r="C5" s="122"/>
      <c r="D5" s="123"/>
      <c r="E5" s="3">
        <v>3</v>
      </c>
      <c r="F5" s="4">
        <f t="shared" ref="F5:F23" si="1">E5/$E$1</f>
        <v>0.75</v>
      </c>
      <c r="G5" s="5" t="str">
        <f t="shared" ref="G5:G23" si="2">IF(F5&lt;47%,"IN",IF(F5&lt;58%,"EL",IF(F5&lt;87%,"SA",IF(F5&lt;101%,"EX"))))</f>
        <v>SA</v>
      </c>
      <c r="H5" s="3">
        <v>3</v>
      </c>
      <c r="I5" s="4">
        <f t="shared" ref="I5:I23" si="3">H5/$H$1</f>
        <v>0.75</v>
      </c>
      <c r="J5" s="5" t="str">
        <f t="shared" ref="J5:J23" si="4">IF(I5&lt;47%,"IN",IF(I5&lt;58%,"EL",IF(I5&lt;87%,"SA",IF(I5&lt;101%,"EX"))))</f>
        <v>SA</v>
      </c>
      <c r="K5" s="3">
        <v>2</v>
      </c>
      <c r="L5" s="4">
        <f t="shared" ref="L5:L23" si="5">K5/$K$1</f>
        <v>0.5</v>
      </c>
      <c r="M5" s="5" t="str">
        <f t="shared" ref="M5:M23" si="6">IF(L5&lt;47%,"IN",IF(L5&lt;58%,"EL",IF(L5&lt;87%,"SA",IF(L5&lt;101%,"EX"))))</f>
        <v>EL</v>
      </c>
      <c r="N5" s="3">
        <v>1</v>
      </c>
      <c r="O5" s="4">
        <f t="shared" ref="O5:O23" si="7">N5/$N$1</f>
        <v>0.25</v>
      </c>
      <c r="P5" s="5" t="str">
        <f t="shared" ref="P5:P23" si="8">IF(O5&lt;47%,"IN",IF(O5&lt;58%,"EL",IF(O5&lt;87%,"SA",IF(O5&lt;101%,"EX"))))</f>
        <v>IN</v>
      </c>
      <c r="Q5" s="3">
        <v>0</v>
      </c>
      <c r="R5" s="4">
        <f t="shared" ref="R5:R23" si="9">Q5/$Q$1</f>
        <v>0</v>
      </c>
      <c r="S5" s="5" t="str">
        <f t="shared" ref="S5:S23" si="10">IF(R5&lt;47%,"IN",IF(R5&lt;58%,"EL",IF(R5&lt;87%,"SA",IF(R5&lt;101%,"EX"))))</f>
        <v>IN</v>
      </c>
      <c r="T5" s="3">
        <v>2</v>
      </c>
      <c r="U5" s="4">
        <f t="shared" ref="U5:U23" si="11">T5/$T$1</f>
        <v>0.5</v>
      </c>
      <c r="V5" s="5" t="str">
        <f t="shared" ref="V5:V23" si="12">IF(U5&lt;47%,"IN",IF(U5&lt;58%,"EL",IF(U5&lt;87%,"SA",IF(U5&lt;101%,"EX"))))</f>
        <v>EL</v>
      </c>
      <c r="W5" s="3">
        <v>4</v>
      </c>
      <c r="X5" s="4">
        <f t="shared" ref="X5:X23" si="13">W5/$W$1</f>
        <v>1</v>
      </c>
      <c r="Y5" s="5" t="str">
        <f t="shared" ref="Y5:Y23" si="14">IF(X5&lt;47%,"IN",IF(X5&lt;58%,"EL",IF(X5&lt;87%,"SA",IF(X5&lt;101%,"EX"))))</f>
        <v>EX</v>
      </c>
      <c r="Z5" s="3">
        <v>0</v>
      </c>
      <c r="AA5" s="4">
        <f t="shared" ref="AA5:AA23" si="15">Z5/$Z$1</f>
        <v>0</v>
      </c>
      <c r="AB5" s="5" t="str">
        <f t="shared" ref="AB5:AB23" si="16">IF(AA5&lt;47%,"IN",IF(AA5&lt;58%,"EL",IF(AA5&lt;87%,"SA",IF(AA5&lt;101%,"EX"))))</f>
        <v>IN</v>
      </c>
      <c r="AC5" s="3">
        <v>1</v>
      </c>
      <c r="AD5" s="4">
        <f t="shared" ref="AD5:AD23" si="17">AC5/$AC$1</f>
        <v>0.25</v>
      </c>
      <c r="AE5" s="5" t="str">
        <f t="shared" ref="AE5:AE23" si="18">IF(AD5&lt;47%,"IN",IF(AD5&lt;58%,"EL",IF(AD5&lt;87%,"SA",IF(AD5&lt;101%,"EX"))))</f>
        <v>IN</v>
      </c>
      <c r="AF5" s="3">
        <v>4</v>
      </c>
      <c r="AG5" s="4">
        <f t="shared" ref="AG5:AG23" si="19">AF5/$AF$1</f>
        <v>1</v>
      </c>
      <c r="AH5" s="6" t="str">
        <f t="shared" ref="AH5:AH23" si="20">IF(AG5&lt;47%,"IN",IF(AG5&lt;58%,"EL",IF(AG5&lt;87%,"SA",IF(AG5&lt;101%,"EX"))))</f>
        <v>EX</v>
      </c>
      <c r="AI5" s="124">
        <f t="shared" ref="AI5:AI23" si="21">(E5/$E$1)+(H5/$H$1)+(K5/$K$1)+(N5/$N$1)+(Q5/$Q$1)+(T5/$T$1)+(W5/$W$1)+(Z5/$Z$1)+(AC5/$AC$1)+(AF5/$AF$1)</f>
        <v>5</v>
      </c>
      <c r="AJ5" s="125"/>
      <c r="AK5" s="7" t="str">
        <f t="shared" si="0"/>
        <v>SU</v>
      </c>
    </row>
    <row r="6" spans="1:37">
      <c r="A6" s="121" t="s">
        <v>15</v>
      </c>
      <c r="B6" s="122"/>
      <c r="C6" s="122"/>
      <c r="D6" s="123"/>
      <c r="E6" s="3">
        <v>2</v>
      </c>
      <c r="F6" s="4">
        <f t="shared" si="1"/>
        <v>0.5</v>
      </c>
      <c r="G6" s="5" t="str">
        <f t="shared" si="2"/>
        <v>EL</v>
      </c>
      <c r="H6" s="3">
        <v>3</v>
      </c>
      <c r="I6" s="4">
        <f t="shared" si="3"/>
        <v>0.75</v>
      </c>
      <c r="J6" s="5" t="str">
        <f t="shared" si="4"/>
        <v>SA</v>
      </c>
      <c r="K6" s="3">
        <v>3</v>
      </c>
      <c r="L6" s="4">
        <f t="shared" si="5"/>
        <v>0.75</v>
      </c>
      <c r="M6" s="5" t="str">
        <f t="shared" si="6"/>
        <v>SA</v>
      </c>
      <c r="N6" s="3">
        <v>3</v>
      </c>
      <c r="O6" s="4">
        <f t="shared" si="7"/>
        <v>0.75</v>
      </c>
      <c r="P6" s="5" t="str">
        <f t="shared" si="8"/>
        <v>SA</v>
      </c>
      <c r="Q6" s="3">
        <v>1</v>
      </c>
      <c r="R6" s="4">
        <f t="shared" si="9"/>
        <v>0.25</v>
      </c>
      <c r="S6" s="5" t="str">
        <f t="shared" si="10"/>
        <v>IN</v>
      </c>
      <c r="T6" s="3">
        <v>2</v>
      </c>
      <c r="U6" s="4">
        <f t="shared" si="11"/>
        <v>0.5</v>
      </c>
      <c r="V6" s="5" t="str">
        <f t="shared" si="12"/>
        <v>EL</v>
      </c>
      <c r="W6" s="3">
        <v>4</v>
      </c>
      <c r="X6" s="4">
        <f t="shared" si="13"/>
        <v>1</v>
      </c>
      <c r="Y6" s="5" t="str">
        <f t="shared" si="14"/>
        <v>EX</v>
      </c>
      <c r="Z6" s="3">
        <v>3</v>
      </c>
      <c r="AA6" s="4">
        <f t="shared" si="15"/>
        <v>0.75</v>
      </c>
      <c r="AB6" s="5" t="str">
        <f t="shared" si="16"/>
        <v>SA</v>
      </c>
      <c r="AC6" s="3">
        <v>2</v>
      </c>
      <c r="AD6" s="4">
        <f t="shared" si="17"/>
        <v>0.5</v>
      </c>
      <c r="AE6" s="5" t="str">
        <f t="shared" si="18"/>
        <v>EL</v>
      </c>
      <c r="AF6" s="3">
        <v>3</v>
      </c>
      <c r="AG6" s="4">
        <f t="shared" si="19"/>
        <v>0.75</v>
      </c>
      <c r="AH6" s="6" t="str">
        <f t="shared" si="20"/>
        <v>SA</v>
      </c>
      <c r="AI6" s="124">
        <f t="shared" si="21"/>
        <v>6.5</v>
      </c>
      <c r="AJ6" s="125"/>
      <c r="AK6" s="7" t="str">
        <f t="shared" si="0"/>
        <v>BI</v>
      </c>
    </row>
    <row r="7" spans="1:37">
      <c r="A7" s="121" t="s">
        <v>16</v>
      </c>
      <c r="B7" s="122"/>
      <c r="C7" s="122"/>
      <c r="D7" s="123"/>
      <c r="E7" s="3">
        <v>3</v>
      </c>
      <c r="F7" s="4">
        <f t="shared" si="1"/>
        <v>0.75</v>
      </c>
      <c r="G7" s="5" t="str">
        <f t="shared" si="2"/>
        <v>SA</v>
      </c>
      <c r="H7" s="3">
        <v>1</v>
      </c>
      <c r="I7" s="4">
        <f t="shared" si="3"/>
        <v>0.25</v>
      </c>
      <c r="J7" s="5" t="str">
        <f t="shared" si="4"/>
        <v>IN</v>
      </c>
      <c r="K7" s="3">
        <v>3</v>
      </c>
      <c r="L7" s="4">
        <f t="shared" si="5"/>
        <v>0.75</v>
      </c>
      <c r="M7" s="5" t="str">
        <f t="shared" si="6"/>
        <v>SA</v>
      </c>
      <c r="N7" s="3">
        <v>3</v>
      </c>
      <c r="O7" s="4">
        <f t="shared" si="7"/>
        <v>0.75</v>
      </c>
      <c r="P7" s="5" t="str">
        <f t="shared" si="8"/>
        <v>SA</v>
      </c>
      <c r="Q7" s="3">
        <v>4</v>
      </c>
      <c r="R7" s="4">
        <f t="shared" si="9"/>
        <v>1</v>
      </c>
      <c r="S7" s="5" t="str">
        <f t="shared" si="10"/>
        <v>EX</v>
      </c>
      <c r="T7" s="3">
        <v>3</v>
      </c>
      <c r="U7" s="4">
        <f t="shared" si="11"/>
        <v>0.75</v>
      </c>
      <c r="V7" s="5" t="str">
        <f t="shared" si="12"/>
        <v>SA</v>
      </c>
      <c r="W7" s="3">
        <v>4</v>
      </c>
      <c r="X7" s="4">
        <f t="shared" si="13"/>
        <v>1</v>
      </c>
      <c r="Y7" s="5" t="str">
        <f t="shared" si="14"/>
        <v>EX</v>
      </c>
      <c r="Z7" s="3">
        <v>1</v>
      </c>
      <c r="AA7" s="4">
        <f t="shared" si="15"/>
        <v>0.25</v>
      </c>
      <c r="AB7" s="5" t="str">
        <f t="shared" si="16"/>
        <v>IN</v>
      </c>
      <c r="AC7" s="3">
        <v>3</v>
      </c>
      <c r="AD7" s="4">
        <f t="shared" si="17"/>
        <v>0.75</v>
      </c>
      <c r="AE7" s="5" t="str">
        <f t="shared" si="18"/>
        <v>SA</v>
      </c>
      <c r="AF7" s="3">
        <v>3</v>
      </c>
      <c r="AG7" s="4">
        <f t="shared" si="19"/>
        <v>0.75</v>
      </c>
      <c r="AH7" s="6" t="str">
        <f t="shared" si="20"/>
        <v>SA</v>
      </c>
      <c r="AI7" s="124">
        <f t="shared" si="21"/>
        <v>7</v>
      </c>
      <c r="AJ7" s="125"/>
      <c r="AK7" s="7" t="str">
        <f t="shared" si="0"/>
        <v>NT</v>
      </c>
    </row>
    <row r="8" spans="1:37">
      <c r="A8" s="121" t="s">
        <v>17</v>
      </c>
      <c r="B8" s="122"/>
      <c r="C8" s="122"/>
      <c r="D8" s="123"/>
      <c r="E8" s="3">
        <v>4</v>
      </c>
      <c r="F8" s="4">
        <f t="shared" si="1"/>
        <v>1</v>
      </c>
      <c r="G8" s="5" t="str">
        <f t="shared" si="2"/>
        <v>EX</v>
      </c>
      <c r="H8" s="3">
        <v>4</v>
      </c>
      <c r="I8" s="4">
        <f t="shared" si="3"/>
        <v>1</v>
      </c>
      <c r="J8" s="5" t="str">
        <f t="shared" si="4"/>
        <v>EX</v>
      </c>
      <c r="K8" s="3">
        <v>4</v>
      </c>
      <c r="L8" s="4">
        <f t="shared" si="5"/>
        <v>1</v>
      </c>
      <c r="M8" s="5" t="str">
        <f t="shared" si="6"/>
        <v>EX</v>
      </c>
      <c r="N8" s="3">
        <v>3</v>
      </c>
      <c r="O8" s="4">
        <f t="shared" si="7"/>
        <v>0.75</v>
      </c>
      <c r="P8" s="5" t="str">
        <f t="shared" si="8"/>
        <v>SA</v>
      </c>
      <c r="Q8" s="3">
        <v>3</v>
      </c>
      <c r="R8" s="4">
        <f t="shared" si="9"/>
        <v>0.75</v>
      </c>
      <c r="S8" s="5" t="str">
        <f t="shared" si="10"/>
        <v>SA</v>
      </c>
      <c r="T8" s="3">
        <v>4</v>
      </c>
      <c r="U8" s="4">
        <f t="shared" si="11"/>
        <v>1</v>
      </c>
      <c r="V8" s="5" t="str">
        <f t="shared" si="12"/>
        <v>EX</v>
      </c>
      <c r="W8" s="3">
        <v>4</v>
      </c>
      <c r="X8" s="4">
        <f t="shared" si="13"/>
        <v>1</v>
      </c>
      <c r="Y8" s="5" t="str">
        <f t="shared" si="14"/>
        <v>EX</v>
      </c>
      <c r="Z8" s="3">
        <v>4</v>
      </c>
      <c r="AA8" s="4">
        <f t="shared" si="15"/>
        <v>1</v>
      </c>
      <c r="AB8" s="5" t="str">
        <f t="shared" si="16"/>
        <v>EX</v>
      </c>
      <c r="AC8" s="3">
        <v>4</v>
      </c>
      <c r="AD8" s="4">
        <f t="shared" si="17"/>
        <v>1</v>
      </c>
      <c r="AE8" s="5" t="str">
        <f t="shared" si="18"/>
        <v>EX</v>
      </c>
      <c r="AF8" s="3">
        <v>4</v>
      </c>
      <c r="AG8" s="4">
        <f t="shared" si="19"/>
        <v>1</v>
      </c>
      <c r="AH8" s="6" t="str">
        <f t="shared" si="20"/>
        <v>EX</v>
      </c>
      <c r="AI8" s="124">
        <f t="shared" si="21"/>
        <v>9.5</v>
      </c>
      <c r="AJ8" s="125"/>
      <c r="AK8" s="7" t="str">
        <f t="shared" si="0"/>
        <v>SB</v>
      </c>
    </row>
    <row r="9" spans="1:37">
      <c r="A9" s="121" t="s">
        <v>18</v>
      </c>
      <c r="B9" s="122"/>
      <c r="C9" s="122"/>
      <c r="D9" s="123"/>
      <c r="E9" s="3">
        <v>3</v>
      </c>
      <c r="F9" s="4">
        <f>E9/$E$1</f>
        <v>0.75</v>
      </c>
      <c r="G9" s="5" t="str">
        <f t="shared" si="2"/>
        <v>SA</v>
      </c>
      <c r="H9" s="3">
        <v>3</v>
      </c>
      <c r="I9" s="4">
        <f>H9/$H$1</f>
        <v>0.75</v>
      </c>
      <c r="J9" s="5" t="str">
        <f>IF(I9&lt;47%,"IN",IF(I9&lt;58%,"EL",IF(I9&lt;87%,"SA",IF(I9&lt;101%,"EX"))))</f>
        <v>SA</v>
      </c>
      <c r="K9" s="3">
        <v>3</v>
      </c>
      <c r="L9" s="4">
        <f t="shared" si="5"/>
        <v>0.75</v>
      </c>
      <c r="M9" s="5" t="str">
        <f t="shared" si="6"/>
        <v>SA</v>
      </c>
      <c r="N9" s="3">
        <v>3</v>
      </c>
      <c r="O9" s="4">
        <f>N9/$N$1</f>
        <v>0.75</v>
      </c>
      <c r="P9" s="5" t="str">
        <f t="shared" si="8"/>
        <v>SA</v>
      </c>
      <c r="Q9" s="3">
        <v>3</v>
      </c>
      <c r="R9" s="4">
        <f>Q9/$Q$1</f>
        <v>0.75</v>
      </c>
      <c r="S9" s="5" t="str">
        <f t="shared" si="10"/>
        <v>SA</v>
      </c>
      <c r="T9" s="3">
        <v>2</v>
      </c>
      <c r="U9" s="4">
        <f>T9/$T$1</f>
        <v>0.5</v>
      </c>
      <c r="V9" s="5" t="str">
        <f t="shared" si="12"/>
        <v>EL</v>
      </c>
      <c r="W9" s="3">
        <v>2</v>
      </c>
      <c r="X9" s="4">
        <f>W9/$W$1</f>
        <v>0.5</v>
      </c>
      <c r="Y9" s="5" t="str">
        <f>IF(X9&lt;47%,"IN",IF(X9&lt;58%,"EL",IF(X9&lt;87%,"SA",IF(X9&lt;101%,"EX"))))</f>
        <v>EL</v>
      </c>
      <c r="Z9" s="3">
        <v>0</v>
      </c>
      <c r="AA9" s="4">
        <f>Z9/$Z$1</f>
        <v>0</v>
      </c>
      <c r="AB9" s="5" t="str">
        <f>IF(AA9&lt;47%,"IN",IF(AA9&lt;58%,"EL",IF(AA9&lt;87%,"SA",IF(AA9&lt;101%,"EX"))))</f>
        <v>IN</v>
      </c>
      <c r="AC9" s="3">
        <v>1</v>
      </c>
      <c r="AD9" s="4">
        <f>AC9/$AC$1</f>
        <v>0.25</v>
      </c>
      <c r="AE9" s="5" t="str">
        <f t="shared" si="18"/>
        <v>IN</v>
      </c>
      <c r="AF9" s="3">
        <v>2</v>
      </c>
      <c r="AG9" s="4">
        <f>AF9/$AF$1</f>
        <v>0.5</v>
      </c>
      <c r="AH9" s="6" t="str">
        <f t="shared" si="20"/>
        <v>EL</v>
      </c>
      <c r="AI9" s="124">
        <f>(E9/$E$1)+(H9/$H$1)+(K9/$K$1)+(N9/$N$1)+(Q9/$Q$1)+(T9/$T$1)+(W9/$W$1)+(Z9/$Z$1)+(AC9/$AC$1)+(AF9/$AF$1)</f>
        <v>5.5</v>
      </c>
      <c r="AJ9" s="125"/>
      <c r="AK9" s="7" t="str">
        <f t="shared" si="0"/>
        <v>SU</v>
      </c>
    </row>
    <row r="10" spans="1:37">
      <c r="A10" s="121" t="s">
        <v>319</v>
      </c>
      <c r="B10" s="122"/>
      <c r="C10" s="122"/>
      <c r="D10" s="123"/>
      <c r="E10" s="3">
        <v>4</v>
      </c>
      <c r="F10" s="4">
        <f>E10/$E$1</f>
        <v>1</v>
      </c>
      <c r="G10" s="5" t="str">
        <f t="shared" si="2"/>
        <v>EX</v>
      </c>
      <c r="H10" s="3">
        <v>4</v>
      </c>
      <c r="I10" s="4">
        <f>H10/$H$1</f>
        <v>1</v>
      </c>
      <c r="J10" s="5" t="str">
        <f>IF(I10&lt;47%,"IN",IF(I10&lt;58%,"EL",IF(I10&lt;87%,"SA",IF(I10&lt;101%,"EX"))))</f>
        <v>EX</v>
      </c>
      <c r="K10" s="3">
        <v>4</v>
      </c>
      <c r="L10" s="4">
        <f t="shared" si="5"/>
        <v>1</v>
      </c>
      <c r="M10" s="5" t="str">
        <f>IF(L10&lt;47%,"IN",IF(L10&lt;58%,"EL",IF(L10&lt;87%,"SA",IF(L10&lt;101%,"EX"))))</f>
        <v>EX</v>
      </c>
      <c r="N10" s="3">
        <v>0</v>
      </c>
      <c r="O10" s="4">
        <f>N10/$N$1</f>
        <v>0</v>
      </c>
      <c r="P10" s="5" t="str">
        <f t="shared" si="8"/>
        <v>IN</v>
      </c>
      <c r="Q10" s="3">
        <v>0</v>
      </c>
      <c r="R10" s="4">
        <f>Q10/$Q$1</f>
        <v>0</v>
      </c>
      <c r="S10" s="5" t="str">
        <f t="shared" si="10"/>
        <v>IN</v>
      </c>
      <c r="T10" s="3">
        <v>0</v>
      </c>
      <c r="U10" s="4">
        <f>T10/$T$1</f>
        <v>0</v>
      </c>
      <c r="V10" s="5" t="str">
        <f t="shared" si="12"/>
        <v>IN</v>
      </c>
      <c r="W10" s="3">
        <v>4</v>
      </c>
      <c r="X10" s="4">
        <f>W10/$W$1</f>
        <v>1</v>
      </c>
      <c r="Y10" s="5" t="str">
        <f>IF(X10&lt;47%,"IN",IF(X10&lt;58%,"EL",IF(X10&lt;87%,"SA",IF(X10&lt;101%,"EX"))))</f>
        <v>EX</v>
      </c>
      <c r="Z10" s="3">
        <v>3</v>
      </c>
      <c r="AA10" s="4">
        <f>Z10/$Z$1</f>
        <v>0.75</v>
      </c>
      <c r="AB10" s="5" t="str">
        <f>IF(AA10&lt;47%,"IN",IF(AA10&lt;58%,"EL",IF(AA10&lt;87%,"SA",IF(AA10&lt;101%,"EX"))))</f>
        <v>SA</v>
      </c>
      <c r="AC10" s="3">
        <v>1</v>
      </c>
      <c r="AD10" s="4">
        <f>AC10/$AC$1</f>
        <v>0.25</v>
      </c>
      <c r="AE10" s="5" t="str">
        <f t="shared" si="18"/>
        <v>IN</v>
      </c>
      <c r="AF10" s="3">
        <v>0</v>
      </c>
      <c r="AG10" s="4">
        <f>AF10/$AF$1</f>
        <v>0</v>
      </c>
      <c r="AH10" s="6" t="str">
        <f t="shared" si="20"/>
        <v>IN</v>
      </c>
      <c r="AI10" s="124">
        <f>(E10/$E$1)+(H10/$H$1)+(K10/$K$1)+(N10/$N$1)+(Q10/$Q$1)+(T10/$T$1)+(W10/$W$1)+(Z10/$Z$1)+(AC10/$AC$1)+(AF10/$AF$1)</f>
        <v>5</v>
      </c>
      <c r="AJ10" s="125"/>
      <c r="AK10" s="7" t="str">
        <f t="shared" si="0"/>
        <v>SU</v>
      </c>
    </row>
    <row r="11" spans="1:37">
      <c r="A11" s="121" t="s">
        <v>20</v>
      </c>
      <c r="B11" s="122"/>
      <c r="C11" s="122"/>
      <c r="D11" s="123"/>
      <c r="E11" s="3">
        <v>4</v>
      </c>
      <c r="F11" s="4">
        <f t="shared" si="1"/>
        <v>1</v>
      </c>
      <c r="G11" s="5" t="str">
        <f t="shared" si="2"/>
        <v>EX</v>
      </c>
      <c r="H11" s="3">
        <v>2</v>
      </c>
      <c r="I11" s="4">
        <f t="shared" si="3"/>
        <v>0.5</v>
      </c>
      <c r="J11" s="5" t="str">
        <f t="shared" si="4"/>
        <v>EL</v>
      </c>
      <c r="K11" s="3">
        <v>3</v>
      </c>
      <c r="L11" s="4">
        <f t="shared" si="5"/>
        <v>0.75</v>
      </c>
      <c r="M11" s="5" t="str">
        <f t="shared" si="6"/>
        <v>SA</v>
      </c>
      <c r="N11" s="3">
        <v>2</v>
      </c>
      <c r="O11" s="4">
        <f t="shared" si="7"/>
        <v>0.5</v>
      </c>
      <c r="P11" s="5" t="str">
        <f t="shared" si="8"/>
        <v>EL</v>
      </c>
      <c r="Q11" s="3">
        <v>3</v>
      </c>
      <c r="R11" s="4">
        <f t="shared" si="9"/>
        <v>0.75</v>
      </c>
      <c r="S11" s="5" t="str">
        <f t="shared" si="10"/>
        <v>SA</v>
      </c>
      <c r="T11" s="3">
        <v>2</v>
      </c>
      <c r="U11" s="4">
        <f t="shared" si="11"/>
        <v>0.5</v>
      </c>
      <c r="V11" s="5" t="str">
        <f t="shared" si="12"/>
        <v>EL</v>
      </c>
      <c r="W11" s="3">
        <v>2</v>
      </c>
      <c r="X11" s="4">
        <f t="shared" si="13"/>
        <v>0.5</v>
      </c>
      <c r="Y11" s="5" t="str">
        <f t="shared" si="14"/>
        <v>EL</v>
      </c>
      <c r="Z11" s="3">
        <v>2</v>
      </c>
      <c r="AA11" s="4">
        <f t="shared" si="15"/>
        <v>0.5</v>
      </c>
      <c r="AB11" s="5" t="str">
        <f t="shared" si="16"/>
        <v>EL</v>
      </c>
      <c r="AC11" s="3">
        <v>4</v>
      </c>
      <c r="AD11" s="4">
        <f t="shared" si="17"/>
        <v>1</v>
      </c>
      <c r="AE11" s="5" t="str">
        <f t="shared" si="18"/>
        <v>EX</v>
      </c>
      <c r="AF11" s="3">
        <v>1</v>
      </c>
      <c r="AG11" s="4">
        <f t="shared" si="19"/>
        <v>0.25</v>
      </c>
      <c r="AH11" s="6" t="str">
        <f t="shared" si="20"/>
        <v>IN</v>
      </c>
      <c r="AI11" s="124">
        <f t="shared" si="21"/>
        <v>6.25</v>
      </c>
      <c r="AJ11" s="125"/>
      <c r="AK11" s="7" t="str">
        <f t="shared" si="0"/>
        <v>BI</v>
      </c>
    </row>
    <row r="12" spans="1:37">
      <c r="A12" s="121" t="s">
        <v>21</v>
      </c>
      <c r="B12" s="122"/>
      <c r="C12" s="122"/>
      <c r="D12" s="123"/>
      <c r="E12" s="3">
        <v>4</v>
      </c>
      <c r="F12" s="4">
        <f t="shared" si="1"/>
        <v>1</v>
      </c>
      <c r="G12" s="5" t="str">
        <f t="shared" si="2"/>
        <v>EX</v>
      </c>
      <c r="H12" s="3">
        <v>4</v>
      </c>
      <c r="I12" s="4">
        <f t="shared" si="3"/>
        <v>1</v>
      </c>
      <c r="J12" s="5" t="str">
        <f t="shared" si="4"/>
        <v>EX</v>
      </c>
      <c r="K12" s="3">
        <v>3</v>
      </c>
      <c r="L12" s="4">
        <f t="shared" si="5"/>
        <v>0.75</v>
      </c>
      <c r="M12" s="5" t="str">
        <f t="shared" si="6"/>
        <v>SA</v>
      </c>
      <c r="N12" s="3">
        <v>3</v>
      </c>
      <c r="O12" s="4">
        <f t="shared" si="7"/>
        <v>0.75</v>
      </c>
      <c r="P12" s="5" t="str">
        <f t="shared" si="8"/>
        <v>SA</v>
      </c>
      <c r="Q12" s="3">
        <v>4</v>
      </c>
      <c r="R12" s="4">
        <f t="shared" si="9"/>
        <v>1</v>
      </c>
      <c r="S12" s="5" t="str">
        <f t="shared" si="10"/>
        <v>EX</v>
      </c>
      <c r="T12" s="3">
        <v>2</v>
      </c>
      <c r="U12" s="4">
        <f t="shared" si="11"/>
        <v>0.5</v>
      </c>
      <c r="V12" s="5" t="str">
        <f t="shared" si="12"/>
        <v>EL</v>
      </c>
      <c r="W12" s="3">
        <v>4</v>
      </c>
      <c r="X12" s="4">
        <f t="shared" si="13"/>
        <v>1</v>
      </c>
      <c r="Y12" s="5" t="str">
        <f t="shared" si="14"/>
        <v>EX</v>
      </c>
      <c r="Z12" s="3">
        <v>3</v>
      </c>
      <c r="AA12" s="4">
        <f t="shared" si="15"/>
        <v>0.75</v>
      </c>
      <c r="AB12" s="5" t="str">
        <f t="shared" si="16"/>
        <v>SA</v>
      </c>
      <c r="AC12" s="3">
        <v>3</v>
      </c>
      <c r="AD12" s="4">
        <f t="shared" si="17"/>
        <v>0.75</v>
      </c>
      <c r="AE12" s="5" t="str">
        <f t="shared" si="18"/>
        <v>SA</v>
      </c>
      <c r="AF12" s="3">
        <v>1</v>
      </c>
      <c r="AG12" s="4">
        <f t="shared" si="19"/>
        <v>0.25</v>
      </c>
      <c r="AH12" s="6" t="str">
        <f t="shared" si="20"/>
        <v>IN</v>
      </c>
      <c r="AI12" s="124">
        <f t="shared" si="21"/>
        <v>7.75</v>
      </c>
      <c r="AJ12" s="125"/>
      <c r="AK12" s="7" t="str">
        <f t="shared" si="0"/>
        <v>NT</v>
      </c>
    </row>
    <row r="13" spans="1:37">
      <c r="A13" s="121" t="s">
        <v>22</v>
      </c>
      <c r="B13" s="122"/>
      <c r="C13" s="122"/>
      <c r="D13" s="123"/>
      <c r="E13" s="3">
        <v>4</v>
      </c>
      <c r="F13" s="4">
        <f t="shared" si="1"/>
        <v>1</v>
      </c>
      <c r="G13" s="5" t="str">
        <f t="shared" si="2"/>
        <v>EX</v>
      </c>
      <c r="H13" s="3">
        <v>3</v>
      </c>
      <c r="I13" s="4">
        <f t="shared" si="3"/>
        <v>0.75</v>
      </c>
      <c r="J13" s="5" t="str">
        <f t="shared" si="4"/>
        <v>SA</v>
      </c>
      <c r="K13" s="3">
        <v>3</v>
      </c>
      <c r="L13" s="4">
        <f t="shared" si="5"/>
        <v>0.75</v>
      </c>
      <c r="M13" s="5" t="str">
        <f t="shared" si="6"/>
        <v>SA</v>
      </c>
      <c r="N13" s="3">
        <v>3</v>
      </c>
      <c r="O13" s="4">
        <f t="shared" si="7"/>
        <v>0.75</v>
      </c>
      <c r="P13" s="5" t="str">
        <f t="shared" si="8"/>
        <v>SA</v>
      </c>
      <c r="Q13" s="3">
        <v>3</v>
      </c>
      <c r="R13" s="4">
        <f t="shared" si="9"/>
        <v>0.75</v>
      </c>
      <c r="S13" s="5" t="str">
        <f t="shared" si="10"/>
        <v>SA</v>
      </c>
      <c r="T13" s="3">
        <v>2</v>
      </c>
      <c r="U13" s="4">
        <f t="shared" si="11"/>
        <v>0.5</v>
      </c>
      <c r="V13" s="5" t="str">
        <f t="shared" si="12"/>
        <v>EL</v>
      </c>
      <c r="W13" s="3">
        <v>4</v>
      </c>
      <c r="X13" s="4">
        <f t="shared" si="13"/>
        <v>1</v>
      </c>
      <c r="Y13" s="5" t="str">
        <f t="shared" si="14"/>
        <v>EX</v>
      </c>
      <c r="Z13" s="3">
        <v>3</v>
      </c>
      <c r="AA13" s="4">
        <f t="shared" si="15"/>
        <v>0.75</v>
      </c>
      <c r="AB13" s="5" t="str">
        <f t="shared" si="16"/>
        <v>SA</v>
      </c>
      <c r="AC13" s="3">
        <v>3</v>
      </c>
      <c r="AD13" s="4">
        <f t="shared" si="17"/>
        <v>0.75</v>
      </c>
      <c r="AE13" s="5" t="str">
        <f t="shared" si="18"/>
        <v>SA</v>
      </c>
      <c r="AF13" s="3">
        <v>2</v>
      </c>
      <c r="AG13" s="4">
        <f t="shared" si="19"/>
        <v>0.5</v>
      </c>
      <c r="AH13" s="6" t="str">
        <f t="shared" si="20"/>
        <v>EL</v>
      </c>
      <c r="AI13" s="124">
        <f t="shared" si="21"/>
        <v>7.5</v>
      </c>
      <c r="AJ13" s="125"/>
      <c r="AK13" s="7" t="str">
        <f t="shared" si="0"/>
        <v>NT</v>
      </c>
    </row>
    <row r="14" spans="1:37">
      <c r="A14" s="121" t="s">
        <v>23</v>
      </c>
      <c r="B14" s="122"/>
      <c r="C14" s="122"/>
      <c r="D14" s="123"/>
      <c r="E14" s="3">
        <v>4</v>
      </c>
      <c r="F14" s="4">
        <f t="shared" si="1"/>
        <v>1</v>
      </c>
      <c r="G14" s="5" t="str">
        <f t="shared" si="2"/>
        <v>EX</v>
      </c>
      <c r="H14" s="3">
        <v>1</v>
      </c>
      <c r="I14" s="4">
        <f t="shared" si="3"/>
        <v>0.25</v>
      </c>
      <c r="J14" s="5" t="str">
        <f t="shared" si="4"/>
        <v>IN</v>
      </c>
      <c r="K14" s="3">
        <v>2</v>
      </c>
      <c r="L14" s="4">
        <f t="shared" si="5"/>
        <v>0.5</v>
      </c>
      <c r="M14" s="5" t="str">
        <f t="shared" si="6"/>
        <v>EL</v>
      </c>
      <c r="N14" s="3">
        <v>3</v>
      </c>
      <c r="O14" s="4">
        <f t="shared" si="7"/>
        <v>0.75</v>
      </c>
      <c r="P14" s="5" t="str">
        <f t="shared" si="8"/>
        <v>SA</v>
      </c>
      <c r="Q14" s="3">
        <v>2</v>
      </c>
      <c r="R14" s="4">
        <f t="shared" si="9"/>
        <v>0.5</v>
      </c>
      <c r="S14" s="5" t="str">
        <f t="shared" si="10"/>
        <v>EL</v>
      </c>
      <c r="T14" s="3">
        <v>1</v>
      </c>
      <c r="U14" s="4">
        <f t="shared" si="11"/>
        <v>0.25</v>
      </c>
      <c r="V14" s="5" t="str">
        <f t="shared" si="12"/>
        <v>IN</v>
      </c>
      <c r="W14" s="3">
        <v>2</v>
      </c>
      <c r="X14" s="4">
        <f t="shared" si="13"/>
        <v>0.5</v>
      </c>
      <c r="Y14" s="5" t="str">
        <f t="shared" si="14"/>
        <v>EL</v>
      </c>
      <c r="Z14" s="3">
        <v>3</v>
      </c>
      <c r="AA14" s="4">
        <f t="shared" si="15"/>
        <v>0.75</v>
      </c>
      <c r="AB14" s="5" t="str">
        <f t="shared" si="16"/>
        <v>SA</v>
      </c>
      <c r="AC14" s="3">
        <v>1</v>
      </c>
      <c r="AD14" s="4">
        <f t="shared" si="17"/>
        <v>0.25</v>
      </c>
      <c r="AE14" s="5" t="str">
        <f t="shared" si="18"/>
        <v>IN</v>
      </c>
      <c r="AF14" s="3">
        <v>1</v>
      </c>
      <c r="AG14" s="4">
        <f t="shared" si="19"/>
        <v>0.25</v>
      </c>
      <c r="AH14" s="6" t="str">
        <f t="shared" si="20"/>
        <v>IN</v>
      </c>
      <c r="AI14" s="124">
        <f t="shared" si="21"/>
        <v>5</v>
      </c>
      <c r="AJ14" s="125"/>
      <c r="AK14" s="7" t="str">
        <f t="shared" si="0"/>
        <v>SU</v>
      </c>
    </row>
    <row r="15" spans="1:37">
      <c r="A15" s="121" t="s">
        <v>24</v>
      </c>
      <c r="B15" s="122"/>
      <c r="C15" s="122"/>
      <c r="D15" s="123"/>
      <c r="E15" s="3">
        <v>4</v>
      </c>
      <c r="F15" s="4">
        <f t="shared" si="1"/>
        <v>1</v>
      </c>
      <c r="G15" s="5" t="str">
        <f t="shared" si="2"/>
        <v>EX</v>
      </c>
      <c r="H15" s="3">
        <v>3</v>
      </c>
      <c r="I15" s="4">
        <f t="shared" si="3"/>
        <v>0.75</v>
      </c>
      <c r="J15" s="5" t="str">
        <f t="shared" si="4"/>
        <v>SA</v>
      </c>
      <c r="K15" s="3">
        <v>3</v>
      </c>
      <c r="L15" s="4">
        <f t="shared" si="5"/>
        <v>0.75</v>
      </c>
      <c r="M15" s="5" t="str">
        <f t="shared" si="6"/>
        <v>SA</v>
      </c>
      <c r="N15" s="3">
        <v>2</v>
      </c>
      <c r="O15" s="4">
        <f t="shared" si="7"/>
        <v>0.5</v>
      </c>
      <c r="P15" s="5" t="str">
        <f t="shared" si="8"/>
        <v>EL</v>
      </c>
      <c r="Q15" s="3">
        <v>4</v>
      </c>
      <c r="R15" s="4">
        <f t="shared" si="9"/>
        <v>1</v>
      </c>
      <c r="S15" s="5" t="str">
        <f t="shared" si="10"/>
        <v>EX</v>
      </c>
      <c r="T15" s="3">
        <v>4</v>
      </c>
      <c r="U15" s="4">
        <f t="shared" si="11"/>
        <v>1</v>
      </c>
      <c r="V15" s="5" t="str">
        <f t="shared" si="12"/>
        <v>EX</v>
      </c>
      <c r="W15" s="3">
        <v>2</v>
      </c>
      <c r="X15" s="4">
        <f t="shared" si="13"/>
        <v>0.5</v>
      </c>
      <c r="Y15" s="5" t="str">
        <f t="shared" si="14"/>
        <v>EL</v>
      </c>
      <c r="Z15" s="3">
        <v>4</v>
      </c>
      <c r="AA15" s="4">
        <f t="shared" si="15"/>
        <v>1</v>
      </c>
      <c r="AB15" s="5" t="str">
        <f t="shared" si="16"/>
        <v>EX</v>
      </c>
      <c r="AC15" s="3">
        <v>2</v>
      </c>
      <c r="AD15" s="4">
        <f t="shared" si="17"/>
        <v>0.5</v>
      </c>
      <c r="AE15" s="5" t="str">
        <f t="shared" si="18"/>
        <v>EL</v>
      </c>
      <c r="AF15" s="3">
        <v>2</v>
      </c>
      <c r="AG15" s="4">
        <f t="shared" si="19"/>
        <v>0.5</v>
      </c>
      <c r="AH15" s="6" t="str">
        <f t="shared" si="20"/>
        <v>EL</v>
      </c>
      <c r="AI15" s="124">
        <f t="shared" si="21"/>
        <v>7.5</v>
      </c>
      <c r="AJ15" s="125"/>
      <c r="AK15" s="7" t="str">
        <f t="shared" si="0"/>
        <v>NT</v>
      </c>
    </row>
    <row r="16" spans="1:37">
      <c r="A16" s="121" t="s">
        <v>25</v>
      </c>
      <c r="B16" s="122"/>
      <c r="C16" s="122"/>
      <c r="D16" s="123"/>
      <c r="E16" s="3">
        <v>3</v>
      </c>
      <c r="F16" s="4">
        <f t="shared" si="1"/>
        <v>0.75</v>
      </c>
      <c r="G16" s="5" t="str">
        <f t="shared" si="2"/>
        <v>SA</v>
      </c>
      <c r="H16" s="3">
        <v>4</v>
      </c>
      <c r="I16" s="4">
        <f t="shared" si="3"/>
        <v>1</v>
      </c>
      <c r="J16" s="5" t="str">
        <f t="shared" si="4"/>
        <v>EX</v>
      </c>
      <c r="K16" s="3">
        <v>3</v>
      </c>
      <c r="L16" s="4">
        <f t="shared" si="5"/>
        <v>0.75</v>
      </c>
      <c r="M16" s="5" t="str">
        <f t="shared" si="6"/>
        <v>SA</v>
      </c>
      <c r="N16" s="3">
        <v>3</v>
      </c>
      <c r="O16" s="4">
        <f t="shared" si="7"/>
        <v>0.75</v>
      </c>
      <c r="P16" s="5" t="str">
        <f t="shared" si="8"/>
        <v>SA</v>
      </c>
      <c r="Q16" s="3">
        <v>4</v>
      </c>
      <c r="R16" s="4">
        <f t="shared" si="9"/>
        <v>1</v>
      </c>
      <c r="S16" s="5" t="str">
        <f t="shared" si="10"/>
        <v>EX</v>
      </c>
      <c r="T16" s="3">
        <v>3</v>
      </c>
      <c r="U16" s="4">
        <f t="shared" si="11"/>
        <v>0.75</v>
      </c>
      <c r="V16" s="5" t="str">
        <f t="shared" si="12"/>
        <v>SA</v>
      </c>
      <c r="W16" s="3">
        <v>4</v>
      </c>
      <c r="X16" s="4">
        <f t="shared" si="13"/>
        <v>1</v>
      </c>
      <c r="Y16" s="5" t="str">
        <f t="shared" si="14"/>
        <v>EX</v>
      </c>
      <c r="Z16" s="3">
        <v>3</v>
      </c>
      <c r="AA16" s="4">
        <f t="shared" si="15"/>
        <v>0.75</v>
      </c>
      <c r="AB16" s="5" t="str">
        <f t="shared" si="16"/>
        <v>SA</v>
      </c>
      <c r="AC16" s="3">
        <v>1</v>
      </c>
      <c r="AD16" s="4">
        <f t="shared" si="17"/>
        <v>0.25</v>
      </c>
      <c r="AE16" s="5" t="str">
        <f t="shared" si="18"/>
        <v>IN</v>
      </c>
      <c r="AF16" s="3">
        <v>1</v>
      </c>
      <c r="AG16" s="4">
        <f t="shared" si="19"/>
        <v>0.25</v>
      </c>
      <c r="AH16" s="6" t="str">
        <f t="shared" si="20"/>
        <v>IN</v>
      </c>
      <c r="AI16" s="124">
        <f t="shared" si="21"/>
        <v>7.25</v>
      </c>
      <c r="AJ16" s="125"/>
      <c r="AK16" s="7" t="str">
        <f t="shared" si="0"/>
        <v>NT</v>
      </c>
    </row>
    <row r="17" spans="1:37">
      <c r="A17" s="121" t="s">
        <v>26</v>
      </c>
      <c r="B17" s="122"/>
      <c r="C17" s="122"/>
      <c r="D17" s="123"/>
      <c r="E17" s="3">
        <v>3</v>
      </c>
      <c r="F17" s="4">
        <f t="shared" si="1"/>
        <v>0.75</v>
      </c>
      <c r="G17" s="5" t="str">
        <f t="shared" si="2"/>
        <v>SA</v>
      </c>
      <c r="H17" s="3">
        <v>2</v>
      </c>
      <c r="I17" s="4">
        <f t="shared" si="3"/>
        <v>0.5</v>
      </c>
      <c r="J17" s="5" t="str">
        <f t="shared" si="4"/>
        <v>EL</v>
      </c>
      <c r="K17" s="3">
        <v>2</v>
      </c>
      <c r="L17" s="4">
        <f t="shared" si="5"/>
        <v>0.5</v>
      </c>
      <c r="M17" s="5" t="str">
        <f t="shared" si="6"/>
        <v>EL</v>
      </c>
      <c r="N17" s="3">
        <v>2</v>
      </c>
      <c r="O17" s="4">
        <f t="shared" si="7"/>
        <v>0.5</v>
      </c>
      <c r="P17" s="5" t="str">
        <f t="shared" si="8"/>
        <v>EL</v>
      </c>
      <c r="Q17" s="3">
        <v>1</v>
      </c>
      <c r="R17" s="4">
        <f t="shared" si="9"/>
        <v>0.25</v>
      </c>
      <c r="S17" s="5" t="str">
        <f t="shared" si="10"/>
        <v>IN</v>
      </c>
      <c r="T17" s="3">
        <v>2</v>
      </c>
      <c r="U17" s="4">
        <f t="shared" si="11"/>
        <v>0.5</v>
      </c>
      <c r="V17" s="5" t="str">
        <f t="shared" si="12"/>
        <v>EL</v>
      </c>
      <c r="W17" s="3">
        <v>3</v>
      </c>
      <c r="X17" s="4">
        <f t="shared" si="13"/>
        <v>0.75</v>
      </c>
      <c r="Y17" s="5" t="str">
        <f t="shared" si="14"/>
        <v>SA</v>
      </c>
      <c r="Z17" s="3">
        <v>3</v>
      </c>
      <c r="AA17" s="4">
        <f t="shared" si="15"/>
        <v>0.75</v>
      </c>
      <c r="AB17" s="5" t="str">
        <f t="shared" si="16"/>
        <v>SA</v>
      </c>
      <c r="AC17" s="3">
        <v>1</v>
      </c>
      <c r="AD17" s="4">
        <f t="shared" si="17"/>
        <v>0.25</v>
      </c>
      <c r="AE17" s="5" t="str">
        <f t="shared" si="18"/>
        <v>IN</v>
      </c>
      <c r="AF17" s="3">
        <v>2</v>
      </c>
      <c r="AG17" s="4">
        <f t="shared" si="19"/>
        <v>0.5</v>
      </c>
      <c r="AH17" s="6" t="str">
        <f t="shared" si="20"/>
        <v>EL</v>
      </c>
      <c r="AI17" s="124">
        <f t="shared" si="21"/>
        <v>5.25</v>
      </c>
      <c r="AJ17" s="125"/>
      <c r="AK17" s="7" t="str">
        <f t="shared" si="0"/>
        <v>SU</v>
      </c>
    </row>
    <row r="18" spans="1:37">
      <c r="A18" s="121" t="s">
        <v>27</v>
      </c>
      <c r="B18" s="122"/>
      <c r="C18" s="122"/>
      <c r="D18" s="123"/>
      <c r="E18" s="3">
        <v>4</v>
      </c>
      <c r="F18" s="4">
        <f t="shared" si="1"/>
        <v>1</v>
      </c>
      <c r="G18" s="5" t="str">
        <f t="shared" si="2"/>
        <v>EX</v>
      </c>
      <c r="H18" s="3">
        <v>3</v>
      </c>
      <c r="I18" s="4">
        <f t="shared" si="3"/>
        <v>0.75</v>
      </c>
      <c r="J18" s="5" t="str">
        <f t="shared" si="4"/>
        <v>SA</v>
      </c>
      <c r="K18" s="3">
        <v>3</v>
      </c>
      <c r="L18" s="4">
        <f t="shared" si="5"/>
        <v>0.75</v>
      </c>
      <c r="M18" s="5" t="str">
        <f t="shared" si="6"/>
        <v>SA</v>
      </c>
      <c r="N18" s="3">
        <v>2</v>
      </c>
      <c r="O18" s="4">
        <f t="shared" si="7"/>
        <v>0.5</v>
      </c>
      <c r="P18" s="5" t="str">
        <f t="shared" si="8"/>
        <v>EL</v>
      </c>
      <c r="Q18" s="3">
        <v>4</v>
      </c>
      <c r="R18" s="4">
        <f t="shared" si="9"/>
        <v>1</v>
      </c>
      <c r="S18" s="5" t="str">
        <f t="shared" si="10"/>
        <v>EX</v>
      </c>
      <c r="T18" s="3">
        <v>4</v>
      </c>
      <c r="U18" s="4">
        <f t="shared" si="11"/>
        <v>1</v>
      </c>
      <c r="V18" s="5" t="str">
        <f t="shared" si="12"/>
        <v>EX</v>
      </c>
      <c r="W18" s="3">
        <v>2</v>
      </c>
      <c r="X18" s="4">
        <f t="shared" si="13"/>
        <v>0.5</v>
      </c>
      <c r="Y18" s="5" t="str">
        <f t="shared" si="14"/>
        <v>EL</v>
      </c>
      <c r="Z18" s="3">
        <v>1</v>
      </c>
      <c r="AA18" s="4">
        <f t="shared" si="15"/>
        <v>0.25</v>
      </c>
      <c r="AB18" s="5" t="str">
        <f t="shared" si="16"/>
        <v>IN</v>
      </c>
      <c r="AC18" s="3">
        <v>3</v>
      </c>
      <c r="AD18" s="4">
        <f t="shared" si="17"/>
        <v>0.75</v>
      </c>
      <c r="AE18" s="5" t="str">
        <f t="shared" si="18"/>
        <v>SA</v>
      </c>
      <c r="AF18" s="3">
        <v>3</v>
      </c>
      <c r="AG18" s="4">
        <f t="shared" si="19"/>
        <v>0.75</v>
      </c>
      <c r="AH18" s="6" t="str">
        <f t="shared" si="20"/>
        <v>SA</v>
      </c>
      <c r="AI18" s="124">
        <f t="shared" si="21"/>
        <v>7.25</v>
      </c>
      <c r="AJ18" s="125"/>
      <c r="AK18" s="7" t="str">
        <f t="shared" si="0"/>
        <v>NT</v>
      </c>
    </row>
    <row r="19" spans="1:37">
      <c r="A19" s="121" t="s">
        <v>28</v>
      </c>
      <c r="B19" s="122"/>
      <c r="C19" s="122"/>
      <c r="D19" s="123"/>
      <c r="E19" s="3">
        <v>4</v>
      </c>
      <c r="F19" s="4">
        <f t="shared" si="1"/>
        <v>1</v>
      </c>
      <c r="G19" s="5" t="str">
        <f t="shared" si="2"/>
        <v>EX</v>
      </c>
      <c r="H19" s="3">
        <v>1</v>
      </c>
      <c r="I19" s="4">
        <f t="shared" si="3"/>
        <v>0.25</v>
      </c>
      <c r="J19" s="5" t="str">
        <f t="shared" si="4"/>
        <v>IN</v>
      </c>
      <c r="K19" s="3">
        <v>1</v>
      </c>
      <c r="L19" s="4">
        <f t="shared" si="5"/>
        <v>0.25</v>
      </c>
      <c r="M19" s="5" t="str">
        <f t="shared" si="6"/>
        <v>IN</v>
      </c>
      <c r="N19" s="3">
        <v>2</v>
      </c>
      <c r="O19" s="4">
        <f t="shared" si="7"/>
        <v>0.5</v>
      </c>
      <c r="P19" s="5" t="str">
        <f t="shared" si="8"/>
        <v>EL</v>
      </c>
      <c r="Q19" s="3">
        <v>1</v>
      </c>
      <c r="R19" s="4">
        <f t="shared" si="9"/>
        <v>0.25</v>
      </c>
      <c r="S19" s="5" t="str">
        <f t="shared" si="10"/>
        <v>IN</v>
      </c>
      <c r="T19" s="3">
        <v>4</v>
      </c>
      <c r="U19" s="4">
        <f t="shared" si="11"/>
        <v>1</v>
      </c>
      <c r="V19" s="5" t="str">
        <f t="shared" si="12"/>
        <v>EX</v>
      </c>
      <c r="W19" s="3">
        <v>3</v>
      </c>
      <c r="X19" s="4">
        <f t="shared" si="13"/>
        <v>0.75</v>
      </c>
      <c r="Y19" s="5" t="str">
        <f t="shared" si="14"/>
        <v>SA</v>
      </c>
      <c r="Z19" s="3">
        <v>1</v>
      </c>
      <c r="AA19" s="4">
        <f t="shared" si="15"/>
        <v>0.25</v>
      </c>
      <c r="AB19" s="5" t="str">
        <f t="shared" si="16"/>
        <v>IN</v>
      </c>
      <c r="AC19" s="3">
        <v>3</v>
      </c>
      <c r="AD19" s="4">
        <f t="shared" si="17"/>
        <v>0.75</v>
      </c>
      <c r="AE19" s="5" t="str">
        <f t="shared" si="18"/>
        <v>SA</v>
      </c>
      <c r="AF19" s="3">
        <v>3</v>
      </c>
      <c r="AG19" s="4">
        <f t="shared" si="19"/>
        <v>0.75</v>
      </c>
      <c r="AH19" s="6" t="str">
        <f t="shared" si="20"/>
        <v>SA</v>
      </c>
      <c r="AI19" s="124">
        <f t="shared" si="21"/>
        <v>5.75</v>
      </c>
      <c r="AJ19" s="125"/>
      <c r="AK19" s="7" t="str">
        <f t="shared" si="0"/>
        <v>SU</v>
      </c>
    </row>
    <row r="20" spans="1:37">
      <c r="A20" s="121" t="s">
        <v>29</v>
      </c>
      <c r="B20" s="122"/>
      <c r="C20" s="122"/>
      <c r="D20" s="123"/>
      <c r="E20" s="3">
        <v>4</v>
      </c>
      <c r="F20" s="4">
        <f t="shared" si="1"/>
        <v>1</v>
      </c>
      <c r="G20" s="5" t="str">
        <f t="shared" si="2"/>
        <v>EX</v>
      </c>
      <c r="H20" s="3">
        <v>4</v>
      </c>
      <c r="I20" s="4">
        <f t="shared" si="3"/>
        <v>1</v>
      </c>
      <c r="J20" s="5" t="str">
        <f t="shared" si="4"/>
        <v>EX</v>
      </c>
      <c r="K20" s="3">
        <v>1</v>
      </c>
      <c r="L20" s="4">
        <f t="shared" si="5"/>
        <v>0.25</v>
      </c>
      <c r="M20" s="5" t="str">
        <f t="shared" si="6"/>
        <v>IN</v>
      </c>
      <c r="N20" s="3">
        <v>2</v>
      </c>
      <c r="O20" s="4">
        <f t="shared" si="7"/>
        <v>0.5</v>
      </c>
      <c r="P20" s="5" t="str">
        <f t="shared" si="8"/>
        <v>EL</v>
      </c>
      <c r="Q20" s="3">
        <v>3</v>
      </c>
      <c r="R20" s="4">
        <f t="shared" si="9"/>
        <v>0.75</v>
      </c>
      <c r="S20" s="5" t="str">
        <f t="shared" si="10"/>
        <v>SA</v>
      </c>
      <c r="T20" s="3">
        <v>3</v>
      </c>
      <c r="U20" s="4">
        <f t="shared" si="11"/>
        <v>0.75</v>
      </c>
      <c r="V20" s="5" t="str">
        <f t="shared" si="12"/>
        <v>SA</v>
      </c>
      <c r="W20" s="3">
        <v>4</v>
      </c>
      <c r="X20" s="4">
        <f t="shared" si="13"/>
        <v>1</v>
      </c>
      <c r="Y20" s="5" t="str">
        <f t="shared" si="14"/>
        <v>EX</v>
      </c>
      <c r="Z20" s="3">
        <v>3</v>
      </c>
      <c r="AA20" s="4">
        <f t="shared" si="15"/>
        <v>0.75</v>
      </c>
      <c r="AB20" s="5" t="str">
        <f t="shared" si="16"/>
        <v>SA</v>
      </c>
      <c r="AC20" s="3">
        <v>1</v>
      </c>
      <c r="AD20" s="4">
        <f t="shared" si="17"/>
        <v>0.25</v>
      </c>
      <c r="AE20" s="5" t="str">
        <f t="shared" si="18"/>
        <v>IN</v>
      </c>
      <c r="AF20" s="3">
        <v>3</v>
      </c>
      <c r="AG20" s="4">
        <f t="shared" si="19"/>
        <v>0.75</v>
      </c>
      <c r="AH20" s="6" t="str">
        <f t="shared" si="20"/>
        <v>SA</v>
      </c>
      <c r="AI20" s="124">
        <f t="shared" si="21"/>
        <v>7</v>
      </c>
      <c r="AJ20" s="125"/>
      <c r="AK20" s="7" t="str">
        <f t="shared" si="0"/>
        <v>NT</v>
      </c>
    </row>
    <row r="21" spans="1:37">
      <c r="A21" s="121" t="s">
        <v>30</v>
      </c>
      <c r="B21" s="122"/>
      <c r="C21" s="122"/>
      <c r="D21" s="123"/>
      <c r="E21" s="3">
        <v>4</v>
      </c>
      <c r="F21" s="4">
        <f t="shared" si="1"/>
        <v>1</v>
      </c>
      <c r="G21" s="5" t="str">
        <f t="shared" si="2"/>
        <v>EX</v>
      </c>
      <c r="H21" s="3">
        <v>4</v>
      </c>
      <c r="I21" s="4">
        <f t="shared" si="3"/>
        <v>1</v>
      </c>
      <c r="J21" s="5" t="str">
        <f t="shared" si="4"/>
        <v>EX</v>
      </c>
      <c r="K21" s="3">
        <v>3</v>
      </c>
      <c r="L21" s="4">
        <f t="shared" si="5"/>
        <v>0.75</v>
      </c>
      <c r="M21" s="5" t="str">
        <f t="shared" si="6"/>
        <v>SA</v>
      </c>
      <c r="N21" s="3">
        <v>3</v>
      </c>
      <c r="O21" s="4">
        <f t="shared" si="7"/>
        <v>0.75</v>
      </c>
      <c r="P21" s="5" t="str">
        <f t="shared" si="8"/>
        <v>SA</v>
      </c>
      <c r="Q21" s="3">
        <v>2</v>
      </c>
      <c r="R21" s="4">
        <f t="shared" si="9"/>
        <v>0.5</v>
      </c>
      <c r="S21" s="5" t="str">
        <f t="shared" si="10"/>
        <v>EL</v>
      </c>
      <c r="T21" s="3">
        <v>3</v>
      </c>
      <c r="U21" s="4">
        <f t="shared" si="11"/>
        <v>0.75</v>
      </c>
      <c r="V21" s="5" t="str">
        <f t="shared" si="12"/>
        <v>SA</v>
      </c>
      <c r="W21" s="3">
        <v>2</v>
      </c>
      <c r="X21" s="4">
        <f t="shared" si="13"/>
        <v>0.5</v>
      </c>
      <c r="Y21" s="5" t="str">
        <f t="shared" si="14"/>
        <v>EL</v>
      </c>
      <c r="Z21" s="3">
        <v>3</v>
      </c>
      <c r="AA21" s="4">
        <f t="shared" si="15"/>
        <v>0.75</v>
      </c>
      <c r="AB21" s="5" t="str">
        <f t="shared" si="16"/>
        <v>SA</v>
      </c>
      <c r="AC21" s="3">
        <v>3</v>
      </c>
      <c r="AD21" s="4">
        <f t="shared" si="17"/>
        <v>0.75</v>
      </c>
      <c r="AE21" s="5" t="str">
        <f t="shared" si="18"/>
        <v>SA</v>
      </c>
      <c r="AF21" s="3">
        <v>3</v>
      </c>
      <c r="AG21" s="4">
        <f t="shared" si="19"/>
        <v>0.75</v>
      </c>
      <c r="AH21" s="6" t="str">
        <f t="shared" si="20"/>
        <v>SA</v>
      </c>
      <c r="AI21" s="124">
        <f t="shared" si="21"/>
        <v>7.5</v>
      </c>
      <c r="AJ21" s="125"/>
      <c r="AK21" s="7" t="str">
        <f t="shared" si="0"/>
        <v>NT</v>
      </c>
    </row>
    <row r="22" spans="1:37">
      <c r="A22" s="121" t="s">
        <v>31</v>
      </c>
      <c r="B22" s="122"/>
      <c r="C22" s="122"/>
      <c r="D22" s="123"/>
      <c r="E22" s="3">
        <v>4</v>
      </c>
      <c r="F22" s="4">
        <f t="shared" si="1"/>
        <v>1</v>
      </c>
      <c r="G22" s="5" t="str">
        <f t="shared" si="2"/>
        <v>EX</v>
      </c>
      <c r="H22" s="3">
        <v>3</v>
      </c>
      <c r="I22" s="4">
        <f t="shared" si="3"/>
        <v>0.75</v>
      </c>
      <c r="J22" s="5" t="str">
        <f t="shared" si="4"/>
        <v>SA</v>
      </c>
      <c r="K22" s="3">
        <v>3</v>
      </c>
      <c r="L22" s="4">
        <f t="shared" si="5"/>
        <v>0.75</v>
      </c>
      <c r="M22" s="5" t="str">
        <f t="shared" si="6"/>
        <v>SA</v>
      </c>
      <c r="N22" s="3">
        <v>3</v>
      </c>
      <c r="O22" s="4">
        <f t="shared" si="7"/>
        <v>0.75</v>
      </c>
      <c r="P22" s="5" t="str">
        <f t="shared" si="8"/>
        <v>SA</v>
      </c>
      <c r="Q22" s="3">
        <v>2</v>
      </c>
      <c r="R22" s="4">
        <f t="shared" si="9"/>
        <v>0.5</v>
      </c>
      <c r="S22" s="5" t="str">
        <f t="shared" si="10"/>
        <v>EL</v>
      </c>
      <c r="T22" s="3">
        <v>3</v>
      </c>
      <c r="U22" s="4">
        <f t="shared" si="11"/>
        <v>0.75</v>
      </c>
      <c r="V22" s="5" t="str">
        <f t="shared" si="12"/>
        <v>SA</v>
      </c>
      <c r="W22" s="3">
        <v>2</v>
      </c>
      <c r="X22" s="4">
        <f t="shared" si="13"/>
        <v>0.5</v>
      </c>
      <c r="Y22" s="5" t="str">
        <f t="shared" si="14"/>
        <v>EL</v>
      </c>
      <c r="Z22" s="3">
        <v>3</v>
      </c>
      <c r="AA22" s="4">
        <f t="shared" si="15"/>
        <v>0.75</v>
      </c>
      <c r="AB22" s="5" t="str">
        <f t="shared" si="16"/>
        <v>SA</v>
      </c>
      <c r="AC22" s="3">
        <v>2</v>
      </c>
      <c r="AD22" s="4">
        <f t="shared" si="17"/>
        <v>0.5</v>
      </c>
      <c r="AE22" s="5" t="str">
        <f t="shared" si="18"/>
        <v>EL</v>
      </c>
      <c r="AF22" s="3">
        <v>3</v>
      </c>
      <c r="AG22" s="4">
        <f t="shared" si="19"/>
        <v>0.75</v>
      </c>
      <c r="AH22" s="6" t="str">
        <f t="shared" si="20"/>
        <v>SA</v>
      </c>
      <c r="AI22" s="124">
        <f t="shared" si="21"/>
        <v>7</v>
      </c>
      <c r="AJ22" s="125"/>
      <c r="AK22" s="7" t="str">
        <f t="shared" si="0"/>
        <v>NT</v>
      </c>
    </row>
    <row r="23" spans="1:37">
      <c r="A23" s="121" t="s">
        <v>32</v>
      </c>
      <c r="B23" s="122"/>
      <c r="C23" s="122"/>
      <c r="D23" s="123"/>
      <c r="E23" s="8">
        <v>4</v>
      </c>
      <c r="F23" s="9">
        <f t="shared" si="1"/>
        <v>1</v>
      </c>
      <c r="G23" s="10" t="str">
        <f t="shared" si="2"/>
        <v>EX</v>
      </c>
      <c r="H23" s="8">
        <v>1</v>
      </c>
      <c r="I23" s="9">
        <f t="shared" si="3"/>
        <v>0.25</v>
      </c>
      <c r="J23" s="10" t="str">
        <f t="shared" si="4"/>
        <v>IN</v>
      </c>
      <c r="K23" s="8">
        <v>4</v>
      </c>
      <c r="L23" s="9">
        <f t="shared" si="5"/>
        <v>1</v>
      </c>
      <c r="M23" s="10" t="str">
        <f t="shared" si="6"/>
        <v>EX</v>
      </c>
      <c r="N23" s="8">
        <v>3</v>
      </c>
      <c r="O23" s="9">
        <f t="shared" si="7"/>
        <v>0.75</v>
      </c>
      <c r="P23" s="10" t="str">
        <f t="shared" si="8"/>
        <v>SA</v>
      </c>
      <c r="Q23" s="8">
        <v>1</v>
      </c>
      <c r="R23" s="9">
        <f t="shared" si="9"/>
        <v>0.25</v>
      </c>
      <c r="S23" s="10" t="str">
        <f t="shared" si="10"/>
        <v>IN</v>
      </c>
      <c r="T23" s="8">
        <v>3</v>
      </c>
      <c r="U23" s="9">
        <f t="shared" si="11"/>
        <v>0.75</v>
      </c>
      <c r="V23" s="10" t="str">
        <f t="shared" si="12"/>
        <v>SA</v>
      </c>
      <c r="W23" s="8">
        <v>1</v>
      </c>
      <c r="X23" s="9">
        <f t="shared" si="13"/>
        <v>0.25</v>
      </c>
      <c r="Y23" s="10" t="str">
        <f t="shared" si="14"/>
        <v>IN</v>
      </c>
      <c r="Z23" s="8"/>
      <c r="AA23" s="9">
        <f t="shared" si="15"/>
        <v>0</v>
      </c>
      <c r="AB23" s="10" t="str">
        <f t="shared" si="16"/>
        <v>IN</v>
      </c>
      <c r="AC23" s="8">
        <v>0</v>
      </c>
      <c r="AD23" s="9">
        <f t="shared" si="17"/>
        <v>0</v>
      </c>
      <c r="AE23" s="10" t="str">
        <f t="shared" si="18"/>
        <v>IN</v>
      </c>
      <c r="AF23" s="8">
        <v>3</v>
      </c>
      <c r="AG23" s="9">
        <f t="shared" si="19"/>
        <v>0.75</v>
      </c>
      <c r="AH23" s="11" t="str">
        <f t="shared" si="20"/>
        <v>SA</v>
      </c>
      <c r="AI23" s="126">
        <f t="shared" si="21"/>
        <v>5</v>
      </c>
      <c r="AJ23" s="127"/>
      <c r="AK23" s="12" t="str">
        <f t="shared" si="0"/>
        <v>SU</v>
      </c>
    </row>
    <row r="24" spans="1:37" ht="15.75" thickBot="1">
      <c r="A24" s="13"/>
      <c r="B24" s="13"/>
      <c r="C24" s="13"/>
      <c r="D24" s="13"/>
      <c r="E24" s="2"/>
      <c r="F24" s="1"/>
      <c r="G24" s="2"/>
      <c r="H24" s="2"/>
      <c r="I24" s="1"/>
      <c r="J24" s="2"/>
      <c r="K24" s="2"/>
      <c r="L24" s="1"/>
      <c r="M24" s="2"/>
      <c r="N24" s="2"/>
      <c r="O24" s="1"/>
      <c r="P24" s="2"/>
      <c r="Q24" s="2"/>
      <c r="R24" s="1"/>
      <c r="S24" s="2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</row>
    <row r="25" spans="1:37" ht="15.75" thickBot="1">
      <c r="A25" s="113" t="s">
        <v>33</v>
      </c>
      <c r="B25" s="113"/>
      <c r="C25" s="113"/>
      <c r="D25" s="114"/>
      <c r="E25" s="115" t="s">
        <v>34</v>
      </c>
      <c r="F25" s="116"/>
      <c r="G25" s="117"/>
      <c r="H25" s="115" t="s">
        <v>35</v>
      </c>
      <c r="I25" s="116"/>
      <c r="J25" s="117"/>
      <c r="K25" s="115" t="s">
        <v>36</v>
      </c>
      <c r="L25" s="116"/>
      <c r="M25" s="117"/>
      <c r="N25" s="115" t="s">
        <v>37</v>
      </c>
      <c r="O25" s="116"/>
      <c r="P25" s="117"/>
      <c r="Q25" s="118" t="s">
        <v>38</v>
      </c>
      <c r="R25" s="119"/>
      <c r="S25" s="120"/>
      <c r="T25" s="2"/>
      <c r="U25" s="1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</row>
    <row r="26" spans="1:37">
      <c r="A26" s="106" t="s">
        <v>39</v>
      </c>
      <c r="B26" s="106"/>
      <c r="C26" s="106"/>
      <c r="D26" s="106"/>
      <c r="E26" s="107">
        <f>COUNTIF(AI3:AI23,"&lt;10,1")-Q26-N26-K26-H26</f>
        <v>1</v>
      </c>
      <c r="F26" s="108"/>
      <c r="G26" s="109"/>
      <c r="H26" s="107">
        <f>COUNTIF(AI3:AI23,"&lt;8,76")-Q26-N26-K26</f>
        <v>9</v>
      </c>
      <c r="I26" s="108"/>
      <c r="J26" s="109"/>
      <c r="K26" s="107">
        <f>COUNTIF(AI3:AI23,"&lt;6,80")-Q26-N26</f>
        <v>2</v>
      </c>
      <c r="L26" s="108"/>
      <c r="M26" s="109"/>
      <c r="N26" s="107">
        <f>COUNTIF(AI3:AI23,"&lt;5,8")-Q26</f>
        <v>8</v>
      </c>
      <c r="O26" s="108"/>
      <c r="P26" s="109"/>
      <c r="Q26" s="107">
        <f>COUNTIFS(AI3:AI23,"&lt;4,8")</f>
        <v>1</v>
      </c>
      <c r="R26" s="108"/>
      <c r="S26" s="109"/>
      <c r="T26" s="2"/>
      <c r="U26" s="1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</row>
    <row r="27" spans="1:37" ht="15.75" thickBot="1">
      <c r="A27" s="106"/>
      <c r="B27" s="106"/>
      <c r="C27" s="106"/>
      <c r="D27" s="106"/>
      <c r="E27" s="110">
        <f>E26/20</f>
        <v>0.05</v>
      </c>
      <c r="F27" s="111"/>
      <c r="G27" s="112"/>
      <c r="H27" s="110">
        <f>H26/20</f>
        <v>0.45</v>
      </c>
      <c r="I27" s="111"/>
      <c r="J27" s="112"/>
      <c r="K27" s="110">
        <f>K26/20</f>
        <v>0.1</v>
      </c>
      <c r="L27" s="111"/>
      <c r="M27" s="112"/>
      <c r="N27" s="110">
        <f>N26/20</f>
        <v>0.4</v>
      </c>
      <c r="O27" s="111"/>
      <c r="P27" s="112"/>
      <c r="Q27" s="110">
        <f>Q26/20</f>
        <v>0.05</v>
      </c>
      <c r="R27" s="111"/>
      <c r="S27" s="112"/>
      <c r="T27" s="2"/>
      <c r="U27" s="1"/>
      <c r="V27" s="2"/>
      <c r="W27" s="2"/>
      <c r="X27" s="1"/>
      <c r="Y27" s="2"/>
      <c r="Z27" s="2"/>
      <c r="AA27" s="1"/>
      <c r="AB27" s="2"/>
      <c r="AC27" s="2"/>
      <c r="AD27" s="1"/>
      <c r="AE27" s="2"/>
      <c r="AF27" s="2"/>
      <c r="AG27" s="1"/>
      <c r="AH27" s="2"/>
      <c r="AI27" s="2"/>
      <c r="AJ27" s="2"/>
      <c r="AK27" s="2"/>
    </row>
    <row r="28" spans="1:37">
      <c r="A28" s="14"/>
      <c r="B28" s="14"/>
      <c r="C28" s="14"/>
      <c r="D28" s="14"/>
      <c r="E28" s="15"/>
      <c r="F28" s="16"/>
      <c r="G28" s="15"/>
      <c r="H28" s="15"/>
      <c r="I28" s="16"/>
      <c r="J28" s="15"/>
      <c r="K28" s="15"/>
      <c r="L28" s="16"/>
      <c r="M28" s="15"/>
      <c r="N28" s="15"/>
      <c r="O28" s="16"/>
      <c r="P28" s="15"/>
      <c r="Q28" s="15"/>
      <c r="R28" s="16"/>
      <c r="S28" s="15"/>
      <c r="T28" s="2"/>
      <c r="U28" s="1"/>
      <c r="V28" s="2"/>
      <c r="W28" s="2"/>
      <c r="X28" s="1"/>
      <c r="Y28" s="2"/>
      <c r="Z28" s="2"/>
      <c r="AA28" s="1"/>
      <c r="AB28" s="2"/>
      <c r="AC28" s="2"/>
      <c r="AD28" s="1"/>
      <c r="AE28" s="2"/>
      <c r="AF28" s="2"/>
      <c r="AG28" s="1"/>
      <c r="AH28" s="2"/>
      <c r="AI28" s="2"/>
      <c r="AJ28" s="2"/>
      <c r="AK28" s="2"/>
    </row>
    <row r="29" spans="1:37">
      <c r="A29" s="14"/>
      <c r="B29" s="17" t="s">
        <v>40</v>
      </c>
      <c r="C29" s="18"/>
      <c r="D29" s="13"/>
      <c r="E29" s="15"/>
      <c r="F29" s="16"/>
      <c r="G29" s="15"/>
      <c r="H29" s="15"/>
      <c r="I29" s="16"/>
      <c r="J29" s="15"/>
      <c r="K29" s="15"/>
      <c r="L29" s="16"/>
      <c r="M29" s="15"/>
      <c r="N29" s="15"/>
      <c r="O29" s="16"/>
      <c r="P29" s="15"/>
      <c r="Q29" s="15"/>
      <c r="R29" s="16"/>
      <c r="S29" s="15"/>
      <c r="T29" s="15"/>
      <c r="U29" s="16"/>
      <c r="V29" s="2"/>
      <c r="W29" s="2"/>
      <c r="X29" s="1"/>
      <c r="Y29" s="2"/>
      <c r="Z29" s="2"/>
      <c r="AA29" s="1"/>
      <c r="AB29" s="2"/>
      <c r="AC29" s="2"/>
      <c r="AD29" s="1"/>
      <c r="AE29" s="2"/>
      <c r="AF29" s="2"/>
      <c r="AG29" s="1"/>
      <c r="AH29" s="2"/>
      <c r="AI29" s="2"/>
      <c r="AJ29" s="2"/>
      <c r="AK29" s="2"/>
    </row>
    <row r="30" spans="1:37">
      <c r="A30" s="14"/>
      <c r="B30" s="19"/>
      <c r="C30" s="20"/>
      <c r="D30" s="13"/>
      <c r="E30" s="15"/>
      <c r="F30" s="16"/>
      <c r="G30" s="15"/>
      <c r="H30" s="15"/>
      <c r="I30" s="16"/>
      <c r="J30" s="15"/>
      <c r="K30" s="15"/>
      <c r="L30" s="16"/>
      <c r="M30" s="15"/>
      <c r="N30" s="15"/>
      <c r="O30" s="16"/>
      <c r="P30" s="15"/>
      <c r="Q30" s="15"/>
      <c r="R30" s="16"/>
      <c r="S30" s="15"/>
      <c r="T30" s="15"/>
      <c r="U30" s="16"/>
      <c r="V30" s="2"/>
      <c r="W30" s="2"/>
      <c r="X30" s="1"/>
      <c r="Y30" s="2"/>
      <c r="Z30" s="2"/>
      <c r="AA30" s="1"/>
      <c r="AB30" s="2"/>
      <c r="AC30" s="2"/>
      <c r="AD30" s="1"/>
      <c r="AE30" s="2"/>
      <c r="AF30" s="2"/>
      <c r="AG30" s="1"/>
      <c r="AH30" s="2"/>
      <c r="AI30" s="2"/>
      <c r="AJ30" s="2"/>
      <c r="AK30" s="2"/>
    </row>
    <row r="31" spans="1:37">
      <c r="A31" s="13"/>
      <c r="B31" s="19" t="s">
        <v>41</v>
      </c>
      <c r="C31" s="20"/>
      <c r="D31" s="13"/>
      <c r="E31" s="15"/>
      <c r="F31" s="16"/>
      <c r="G31" s="15"/>
      <c r="H31" s="15"/>
      <c r="I31" s="16"/>
      <c r="J31" s="15"/>
      <c r="K31" s="15"/>
      <c r="L31" s="16"/>
      <c r="M31" s="15"/>
      <c r="N31" s="15"/>
      <c r="O31" s="16"/>
      <c r="P31" s="15"/>
      <c r="Q31" s="15"/>
      <c r="R31" s="16"/>
      <c r="S31" s="2"/>
      <c r="T31" s="2"/>
      <c r="U31" s="1"/>
      <c r="V31" s="2"/>
      <c r="W31" s="21"/>
      <c r="X31" s="22"/>
      <c r="Y31" s="21"/>
      <c r="Z31" s="21"/>
      <c r="AA31" s="22"/>
      <c r="AB31" s="86" t="s">
        <v>42</v>
      </c>
      <c r="AC31" s="87"/>
      <c r="AD31" s="86" t="s">
        <v>43</v>
      </c>
      <c r="AE31" s="87"/>
      <c r="AF31" s="86" t="s">
        <v>44</v>
      </c>
      <c r="AG31" s="87"/>
      <c r="AH31" s="92" t="s">
        <v>45</v>
      </c>
      <c r="AI31" s="93"/>
      <c r="AJ31" s="2"/>
      <c r="AK31" s="2"/>
    </row>
    <row r="32" spans="1:37">
      <c r="A32" s="13"/>
      <c r="B32" s="14"/>
      <c r="C32" s="23"/>
      <c r="D32" s="13"/>
      <c r="E32" s="15"/>
      <c r="F32" s="16"/>
      <c r="G32" s="15"/>
      <c r="H32" s="15"/>
      <c r="I32" s="16"/>
      <c r="J32" s="15"/>
      <c r="K32" s="15"/>
      <c r="L32" s="16"/>
      <c r="M32" s="15"/>
      <c r="N32" s="15"/>
      <c r="O32" s="16"/>
      <c r="P32" s="15"/>
      <c r="Q32" s="15"/>
      <c r="R32" s="16"/>
      <c r="S32" s="2"/>
      <c r="T32" s="2"/>
      <c r="U32" s="1"/>
      <c r="V32" s="2"/>
      <c r="W32" s="21"/>
      <c r="X32" s="22"/>
      <c r="Y32" s="21"/>
      <c r="Z32" s="21"/>
      <c r="AA32" s="22"/>
      <c r="AB32" s="88"/>
      <c r="AC32" s="89"/>
      <c r="AD32" s="88"/>
      <c r="AE32" s="89"/>
      <c r="AF32" s="88"/>
      <c r="AG32" s="89"/>
      <c r="AH32" s="94"/>
      <c r="AI32" s="95"/>
      <c r="AJ32" s="2"/>
      <c r="AK32" s="2"/>
    </row>
    <row r="33" spans="1:37">
      <c r="A33" s="13"/>
      <c r="B33" s="19"/>
      <c r="C33" s="20"/>
      <c r="D33" s="13"/>
      <c r="E33" s="2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1"/>
      <c r="S33" s="2"/>
      <c r="T33" s="2"/>
      <c r="U33" s="1"/>
      <c r="V33" s="2"/>
      <c r="W33" s="21"/>
      <c r="X33" s="22"/>
      <c r="Y33" s="21"/>
      <c r="Z33" s="21"/>
      <c r="AA33" s="22"/>
      <c r="AB33" s="88"/>
      <c r="AC33" s="89"/>
      <c r="AD33" s="88"/>
      <c r="AE33" s="89"/>
      <c r="AF33" s="88"/>
      <c r="AG33" s="89"/>
      <c r="AH33" s="94"/>
      <c r="AI33" s="95"/>
      <c r="AJ33" s="2"/>
      <c r="AK33" s="2"/>
    </row>
    <row r="34" spans="1:37">
      <c r="A34" s="13"/>
      <c r="B34" s="19"/>
      <c r="C34" s="20"/>
      <c r="D34" s="13"/>
      <c r="E34" s="2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1"/>
      <c r="S34" s="2"/>
      <c r="T34" s="2"/>
      <c r="U34" s="1"/>
      <c r="V34" s="2"/>
      <c r="W34" s="21"/>
      <c r="X34" s="22"/>
      <c r="Y34" s="21"/>
      <c r="Z34" s="21"/>
      <c r="AA34" s="22"/>
      <c r="AB34" s="90"/>
      <c r="AC34" s="91"/>
      <c r="AD34" s="90"/>
      <c r="AE34" s="91"/>
      <c r="AF34" s="90"/>
      <c r="AG34" s="91"/>
      <c r="AH34" s="96"/>
      <c r="AI34" s="97"/>
      <c r="AJ34" s="2"/>
      <c r="AK34" s="2"/>
    </row>
    <row r="35" spans="1:37">
      <c r="A35" s="13"/>
      <c r="B35" s="17" t="s">
        <v>46</v>
      </c>
      <c r="C35" s="18"/>
      <c r="D35" s="13"/>
      <c r="E35" s="2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1"/>
      <c r="S35" s="2"/>
      <c r="T35" s="2"/>
      <c r="U35" s="1"/>
      <c r="V35" s="2"/>
      <c r="W35" s="24"/>
      <c r="X35" s="25"/>
      <c r="Y35" s="24"/>
      <c r="Z35" s="24"/>
      <c r="AA35" s="25"/>
      <c r="AB35" s="98" t="s">
        <v>47</v>
      </c>
      <c r="AC35" s="99"/>
      <c r="AD35" s="98" t="s">
        <v>48</v>
      </c>
      <c r="AE35" s="99"/>
      <c r="AF35" s="98" t="s">
        <v>49</v>
      </c>
      <c r="AG35" s="99"/>
      <c r="AH35" s="102">
        <v>-0.5</v>
      </c>
      <c r="AI35" s="103"/>
      <c r="AJ35" s="2"/>
      <c r="AK35" s="2"/>
    </row>
    <row r="36" spans="1:37">
      <c r="A36" s="13"/>
      <c r="B36" s="13"/>
      <c r="C36" s="13"/>
      <c r="D36" s="13"/>
      <c r="E36" s="2"/>
      <c r="F36" s="1"/>
      <c r="G36" s="2"/>
      <c r="H36" s="2"/>
      <c r="I36" s="1"/>
      <c r="J36" s="2"/>
      <c r="K36" s="2"/>
      <c r="L36" s="1"/>
      <c r="M36" s="2"/>
      <c r="N36" s="2"/>
      <c r="O36" s="1"/>
      <c r="P36" s="2"/>
      <c r="Q36" s="2"/>
      <c r="R36" s="1"/>
      <c r="S36" s="2"/>
      <c r="T36" s="2"/>
      <c r="U36" s="1"/>
      <c r="V36" s="2"/>
      <c r="W36" s="24"/>
      <c r="X36" s="25"/>
      <c r="Y36" s="24"/>
      <c r="Z36" s="24"/>
      <c r="AA36" s="25"/>
      <c r="AB36" s="100"/>
      <c r="AC36" s="101"/>
      <c r="AD36" s="100"/>
      <c r="AE36" s="101"/>
      <c r="AF36" s="100"/>
      <c r="AG36" s="101"/>
      <c r="AH36" s="104"/>
      <c r="AI36" s="105"/>
      <c r="AJ36" s="2"/>
      <c r="AK36" s="2"/>
    </row>
    <row r="37" spans="1:37">
      <c r="A37" s="13"/>
      <c r="B37" s="75" t="s">
        <v>50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78">
        <f>COUNTIF(G3:G23,"=EX")</f>
        <v>15</v>
      </c>
      <c r="AC37" s="79"/>
      <c r="AD37" s="78">
        <f>COUNTIF(G3:G23,"=SA")</f>
        <v>5</v>
      </c>
      <c r="AE37" s="79"/>
      <c r="AF37" s="78">
        <f>COUNTIF(G3:G23,"EL")</f>
        <v>1</v>
      </c>
      <c r="AG37" s="79"/>
      <c r="AH37" s="78">
        <f>COUNTIF(G3:G23,"=SA")</f>
        <v>5</v>
      </c>
      <c r="AI37" s="79"/>
      <c r="AJ37" s="2"/>
      <c r="AK37" s="2"/>
    </row>
    <row r="38" spans="1:37">
      <c r="A38" s="13"/>
      <c r="B38" s="75" t="s">
        <v>51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78">
        <f>COUNTIF(J3:J23,"=EX")</f>
        <v>6</v>
      </c>
      <c r="AC38" s="79"/>
      <c r="AD38" s="78">
        <f>COUNTIF(J3:J23,"=SA")</f>
        <v>8</v>
      </c>
      <c r="AE38" s="79"/>
      <c r="AF38" s="78">
        <f>COUNTIF(J3:J23,"=EL")</f>
        <v>2</v>
      </c>
      <c r="AG38" s="79"/>
      <c r="AH38" s="78">
        <f>COUNTIF(J3:J23,"=IN")</f>
        <v>5</v>
      </c>
      <c r="AI38" s="79"/>
      <c r="AJ38" s="2"/>
      <c r="AK38" s="2"/>
    </row>
    <row r="39" spans="1:37">
      <c r="A39" s="13"/>
      <c r="B39" s="75" t="s">
        <v>52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78">
        <f>COUNTIF(M3:M23,"=EX")</f>
        <v>3</v>
      </c>
      <c r="AC39" s="79"/>
      <c r="AD39" s="78">
        <f>COUNTIF(M3:M23,"=SA")</f>
        <v>12</v>
      </c>
      <c r="AE39" s="79"/>
      <c r="AF39" s="78">
        <f>COUNTIF(M3:M23,"=EL")</f>
        <v>4</v>
      </c>
      <c r="AG39" s="79"/>
      <c r="AH39" s="78">
        <f>COUNTIF(M3:M23,"=IN")</f>
        <v>2</v>
      </c>
      <c r="AI39" s="79"/>
      <c r="AJ39" s="2"/>
      <c r="AK39" s="2"/>
    </row>
    <row r="40" spans="1:37">
      <c r="A40" s="13"/>
      <c r="B40" s="75" t="s">
        <v>53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8">
        <f>COUNTIF(P3:P23,"=EX")</f>
        <v>0</v>
      </c>
      <c r="AC40" s="79"/>
      <c r="AD40" s="78">
        <f>COUNTIF(P3:P23,"=SA")</f>
        <v>12</v>
      </c>
      <c r="AE40" s="79"/>
      <c r="AF40" s="78">
        <f>COUNTIF(P3:P23,"=EL")</f>
        <v>7</v>
      </c>
      <c r="AG40" s="79"/>
      <c r="AH40" s="78">
        <f>COUNTIF(P3:P23,"=IN")</f>
        <v>2</v>
      </c>
      <c r="AI40" s="79"/>
      <c r="AJ40" s="2"/>
      <c r="AK40" s="2"/>
    </row>
    <row r="41" spans="1:37">
      <c r="A41" s="13"/>
      <c r="B41" s="75" t="s">
        <v>54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78">
        <f>COUNTIF(S3:S23,"=EX")</f>
        <v>5</v>
      </c>
      <c r="AC41" s="79"/>
      <c r="AD41" s="78">
        <f>COUNTIF(S3:S23,"=SA")</f>
        <v>6</v>
      </c>
      <c r="AE41" s="79"/>
      <c r="AF41" s="78">
        <f>COUNTIF(S3:S23,"=EL")</f>
        <v>4</v>
      </c>
      <c r="AG41" s="79"/>
      <c r="AH41" s="78">
        <f>COUNTIF(S3:S23,"=IN")</f>
        <v>6</v>
      </c>
      <c r="AI41" s="79"/>
      <c r="AJ41" s="2"/>
      <c r="AK41" s="2"/>
    </row>
    <row r="42" spans="1:37">
      <c r="A42" s="13"/>
      <c r="B42" s="75" t="s">
        <v>55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8">
        <f>COUNTIF(V3:V23,"=EX")</f>
        <v>4</v>
      </c>
      <c r="AC42" s="79"/>
      <c r="AD42" s="78">
        <f>COUNTIF(V3:V23,"=SA")</f>
        <v>7</v>
      </c>
      <c r="AE42" s="79"/>
      <c r="AF42" s="78">
        <f>COUNTIF(V3:V23,"=EL")</f>
        <v>8</v>
      </c>
      <c r="AG42" s="79"/>
      <c r="AH42" s="78">
        <f>COUNTIF(V3:V23,"=IN")</f>
        <v>2</v>
      </c>
      <c r="AI42" s="79"/>
      <c r="AJ42" s="2"/>
      <c r="AK42" s="2"/>
    </row>
    <row r="43" spans="1:37">
      <c r="A43" s="13"/>
      <c r="B43" s="75" t="s">
        <v>56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78">
        <f>COUNTIF(Y3:Y23,"=EX")</f>
        <v>9</v>
      </c>
      <c r="AC43" s="79"/>
      <c r="AD43" s="78">
        <f>COUNTIF(Y3:Y23,"=SA")</f>
        <v>2</v>
      </c>
      <c r="AE43" s="79"/>
      <c r="AF43" s="78">
        <f>COUNTIF(Y3:Y23,"=EL")</f>
        <v>7</v>
      </c>
      <c r="AG43" s="79"/>
      <c r="AH43" s="78">
        <f>COUNTIF(Y3:Y23,"=IN")</f>
        <v>3</v>
      </c>
      <c r="AI43" s="79"/>
      <c r="AJ43" s="2"/>
      <c r="AK43" s="2"/>
    </row>
    <row r="44" spans="1:37">
      <c r="A44" s="13"/>
      <c r="B44" s="75" t="s">
        <v>57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78">
        <f>COUNTIF(AB3:AB23,"=EX")</f>
        <v>2</v>
      </c>
      <c r="AC44" s="79"/>
      <c r="AD44" s="78">
        <f>COUNTIF(AB3:AB23,"=SA")</f>
        <v>11</v>
      </c>
      <c r="AE44" s="79"/>
      <c r="AF44" s="78">
        <f>COUNTIF(AB3:AB23,"=EL")</f>
        <v>1</v>
      </c>
      <c r="AG44" s="79"/>
      <c r="AH44" s="78">
        <f>COUNTIF(AB3:AB23,"=IN")</f>
        <v>7</v>
      </c>
      <c r="AI44" s="79"/>
      <c r="AJ44" s="2"/>
      <c r="AK44" s="2"/>
    </row>
    <row r="45" spans="1:37">
      <c r="A45" s="13"/>
      <c r="B45" s="75" t="s">
        <v>58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78">
        <f>COUNTIF(AE3:AE23,"=EX")</f>
        <v>2</v>
      </c>
      <c r="AC45" s="79"/>
      <c r="AD45" s="78">
        <f>COUNTIF(AE3:AE23,"=SA")</f>
        <v>6</v>
      </c>
      <c r="AE45" s="79"/>
      <c r="AF45" s="78">
        <f>COUNTIF(AE3:AE23,"=EL")</f>
        <v>4</v>
      </c>
      <c r="AG45" s="79"/>
      <c r="AH45" s="78">
        <f>COUNTIF(AE3:AE23,"=IN")</f>
        <v>9</v>
      </c>
      <c r="AI45" s="79"/>
      <c r="AJ45" s="2"/>
      <c r="AK45" s="2"/>
    </row>
    <row r="46" spans="1:37">
      <c r="A46" s="13"/>
      <c r="B46" s="75" t="s">
        <v>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78">
        <f>COUNTIF(AH3:AH23,"=EX")</f>
        <v>2</v>
      </c>
      <c r="AC46" s="79"/>
      <c r="AD46" s="78">
        <f>COUNTIF(AH3:AH23,"=SA")</f>
        <v>8</v>
      </c>
      <c r="AE46" s="79"/>
      <c r="AF46" s="78">
        <f>COUNTIF(AH3:AH23,"=EL")</f>
        <v>4</v>
      </c>
      <c r="AG46" s="79"/>
      <c r="AH46" s="78">
        <f>COUNTIF(AH3:AH23,"=IN")</f>
        <v>7</v>
      </c>
      <c r="AI46" s="79"/>
      <c r="AJ46" s="2"/>
      <c r="AK46" s="2"/>
    </row>
    <row r="47" spans="1:37">
      <c r="A47" s="13"/>
      <c r="B47" s="13"/>
      <c r="C47" s="13"/>
      <c r="D47" s="13"/>
      <c r="E47" s="2"/>
      <c r="F47" s="1"/>
      <c r="G47" s="2"/>
      <c r="H47" s="2"/>
      <c r="I47" s="1"/>
      <c r="J47" s="2"/>
      <c r="K47" s="2"/>
      <c r="L47" s="1"/>
      <c r="M47" s="2"/>
      <c r="N47" s="2"/>
      <c r="O47" s="1"/>
      <c r="P47" s="2"/>
      <c r="Q47" s="2"/>
      <c r="R47" s="1"/>
      <c r="S47" s="2"/>
      <c r="T47" s="2"/>
      <c r="U47" s="1"/>
      <c r="V47" s="2"/>
      <c r="W47" s="2"/>
      <c r="X47" s="1"/>
      <c r="Y47" s="2"/>
      <c r="Z47" s="2"/>
      <c r="AA47" s="1"/>
      <c r="AB47" s="2"/>
      <c r="AC47" s="2"/>
      <c r="AD47" s="1"/>
      <c r="AE47" s="2"/>
      <c r="AF47" s="2"/>
      <c r="AG47" s="1"/>
      <c r="AH47" s="2"/>
      <c r="AI47" s="2"/>
      <c r="AJ47" s="2"/>
      <c r="AK47" s="2"/>
    </row>
    <row r="48" spans="1:37">
      <c r="A48" s="13"/>
      <c r="B48" s="13"/>
      <c r="C48" s="13"/>
      <c r="D48" s="13"/>
      <c r="E48" s="2"/>
      <c r="F48" s="1"/>
      <c r="G48" s="2"/>
      <c r="H48" s="2"/>
      <c r="I48" s="1"/>
      <c r="J48" s="2"/>
      <c r="K48" s="2"/>
      <c r="L48" s="1"/>
      <c r="M48" s="2"/>
      <c r="N48" s="2"/>
      <c r="O48" s="1"/>
      <c r="P48" s="2"/>
      <c r="Q48" s="2"/>
      <c r="R48" s="1"/>
      <c r="S48" s="2"/>
      <c r="T48" s="2"/>
      <c r="U48" s="1"/>
      <c r="V48" s="2"/>
      <c r="W48" s="2"/>
      <c r="X48" s="1"/>
      <c r="Y48" s="2"/>
      <c r="Z48" s="2"/>
      <c r="AA48" s="1"/>
      <c r="AB48" s="2"/>
      <c r="AC48" s="2"/>
      <c r="AD48" s="1"/>
      <c r="AE48" s="2"/>
      <c r="AF48" s="2"/>
      <c r="AG48" s="1"/>
      <c r="AH48" s="2"/>
      <c r="AI48" s="2"/>
      <c r="AJ48" s="2"/>
      <c r="AK48" s="2"/>
    </row>
    <row r="49" spans="1:37">
      <c r="A49" s="13"/>
      <c r="B49" s="13"/>
      <c r="C49" s="13"/>
      <c r="D49" s="13"/>
      <c r="E49" s="2"/>
      <c r="F49" s="1"/>
      <c r="G49" s="2"/>
      <c r="H49" s="2"/>
      <c r="I49" s="1"/>
      <c r="J49" s="2"/>
      <c r="K49" s="2"/>
      <c r="L49" s="1"/>
      <c r="M49" s="2"/>
      <c r="N49" s="2"/>
      <c r="O49" s="1"/>
      <c r="P49" s="2"/>
      <c r="Q49" s="2"/>
      <c r="R49" s="1"/>
      <c r="S49" s="2"/>
      <c r="T49" s="2"/>
      <c r="U49" s="1"/>
      <c r="V49" s="2"/>
      <c r="W49" s="2"/>
      <c r="X49" s="1"/>
      <c r="Y49" s="2"/>
      <c r="Z49" s="2"/>
      <c r="AA49" s="1"/>
      <c r="AB49" s="2"/>
      <c r="AC49" s="2"/>
      <c r="AD49" s="1"/>
      <c r="AE49" s="2"/>
      <c r="AF49" s="2"/>
      <c r="AG49" s="1"/>
      <c r="AH49" s="2"/>
      <c r="AI49" s="2"/>
      <c r="AJ49" s="2"/>
      <c r="AK49" s="2"/>
    </row>
    <row r="50" spans="1:37">
      <c r="A50" s="13"/>
      <c r="B50" s="13"/>
      <c r="C50" s="13"/>
      <c r="D50" s="13"/>
      <c r="E50" s="2"/>
      <c r="F50" s="1"/>
      <c r="G50" s="2"/>
      <c r="H50" s="2"/>
      <c r="I50" s="1"/>
      <c r="J50" s="2"/>
      <c r="K50" s="2"/>
      <c r="L50" s="1"/>
      <c r="M50" s="2"/>
      <c r="N50" s="2"/>
      <c r="O50" s="1"/>
      <c r="P50" s="2"/>
      <c r="Q50" s="2"/>
      <c r="R50" s="1"/>
      <c r="S50" s="2"/>
      <c r="T50" s="2"/>
      <c r="U50" s="1"/>
      <c r="V50" s="2"/>
      <c r="W50" s="2"/>
      <c r="X50" s="1"/>
      <c r="Y50" s="2"/>
      <c r="Z50" s="2"/>
      <c r="AA50" s="1"/>
      <c r="AB50" s="2"/>
      <c r="AC50" s="2"/>
      <c r="AD50" s="1"/>
      <c r="AE50" s="2"/>
      <c r="AF50" s="2"/>
      <c r="AG50" s="1"/>
      <c r="AH50" s="2"/>
      <c r="AI50" s="2"/>
      <c r="AJ50" s="2"/>
      <c r="AK50" s="2"/>
    </row>
    <row r="51" spans="1:37">
      <c r="A51" s="13"/>
      <c r="B51" s="13"/>
      <c r="C51" s="13"/>
      <c r="D51" s="13"/>
      <c r="E51" s="2"/>
      <c r="F51" s="1"/>
      <c r="G51" s="2"/>
      <c r="H51" s="2"/>
      <c r="I51" s="1"/>
      <c r="J51" s="2"/>
      <c r="K51" s="2"/>
      <c r="L51" s="1"/>
      <c r="M51" s="2"/>
      <c r="N51" s="2"/>
      <c r="O51" s="1"/>
      <c r="P51" s="2"/>
      <c r="Q51" s="2"/>
      <c r="R51" s="1"/>
      <c r="S51" s="2"/>
      <c r="T51" s="2"/>
      <c r="U51" s="1"/>
      <c r="V51" s="2"/>
      <c r="W51" s="2"/>
      <c r="X51" s="1"/>
      <c r="Y51" s="2"/>
      <c r="Z51" s="2"/>
      <c r="AA51" s="1"/>
      <c r="AB51" s="2"/>
      <c r="AC51" s="2"/>
      <c r="AD51" s="1"/>
      <c r="AE51" s="2"/>
      <c r="AF51" s="2"/>
      <c r="AG51" s="1"/>
      <c r="AH51" s="2"/>
      <c r="AI51" s="2"/>
      <c r="AJ51" s="2"/>
      <c r="AK51" s="2"/>
    </row>
    <row r="52" spans="1:37">
      <c r="A52" s="13"/>
      <c r="B52" s="13"/>
      <c r="C52" s="13"/>
      <c r="D52" s="13"/>
      <c r="E52" s="2"/>
      <c r="F52" s="1"/>
      <c r="G52" s="2"/>
      <c r="H52" s="2"/>
      <c r="I52" s="1"/>
      <c r="J52" s="2"/>
      <c r="K52" s="2"/>
      <c r="L52" s="1"/>
      <c r="M52" s="2"/>
      <c r="N52" s="2"/>
      <c r="O52" s="1"/>
      <c r="P52" s="2"/>
      <c r="Q52" s="2"/>
      <c r="R52" s="1"/>
      <c r="S52" s="2"/>
      <c r="T52" s="2"/>
      <c r="U52" s="1"/>
      <c r="V52" s="2"/>
      <c r="W52" s="2"/>
      <c r="X52" s="1"/>
      <c r="Y52" s="2"/>
      <c r="Z52" s="2"/>
      <c r="AA52" s="1"/>
      <c r="AB52" s="2"/>
      <c r="AC52" s="2"/>
      <c r="AD52" s="1"/>
      <c r="AE52" s="2"/>
      <c r="AF52" s="2"/>
      <c r="AG52" s="1"/>
      <c r="AH52" s="2"/>
      <c r="AI52" s="2"/>
      <c r="AJ52" s="2"/>
      <c r="AK52" s="2"/>
    </row>
    <row r="53" spans="1:37">
      <c r="A53" s="13"/>
      <c r="B53" s="26" t="s">
        <v>60</v>
      </c>
      <c r="C53" s="26"/>
      <c r="D53" s="13"/>
      <c r="E53" s="2"/>
      <c r="F53" s="1"/>
      <c r="G53" s="2"/>
      <c r="H53" s="2"/>
      <c r="I53" s="1"/>
      <c r="J53" s="2"/>
      <c r="K53" s="2"/>
      <c r="L53" s="1"/>
      <c r="M53" s="2"/>
      <c r="N53" s="2"/>
      <c r="O53" s="1"/>
      <c r="P53" s="2"/>
      <c r="Q53" s="2"/>
      <c r="R53" s="1"/>
      <c r="S53" s="2"/>
      <c r="T53" s="2"/>
      <c r="U53" s="1"/>
      <c r="V53" s="2"/>
      <c r="W53" s="2"/>
      <c r="X53" s="1"/>
      <c r="Y53" s="2"/>
      <c r="Z53" s="2"/>
      <c r="AA53" s="1"/>
      <c r="AB53" s="2"/>
      <c r="AC53" s="2"/>
      <c r="AD53" s="1"/>
      <c r="AE53" s="2"/>
      <c r="AF53" s="2"/>
      <c r="AG53" s="1"/>
      <c r="AH53" s="2"/>
      <c r="AI53" s="2"/>
      <c r="AJ53" s="2"/>
      <c r="AK53" s="2"/>
    </row>
    <row r="54" spans="1:37">
      <c r="A54" s="13"/>
      <c r="B54" s="80" t="s">
        <v>61</v>
      </c>
      <c r="C54" s="81"/>
      <c r="D54" s="81"/>
      <c r="E54" s="81"/>
      <c r="F54" s="82"/>
      <c r="G54" s="80" t="s">
        <v>62</v>
      </c>
      <c r="H54" s="81"/>
      <c r="I54" s="81"/>
      <c r="J54" s="81"/>
      <c r="K54" s="82"/>
      <c r="L54" s="27" t="s">
        <v>63</v>
      </c>
      <c r="M54" s="80" t="s">
        <v>64</v>
      </c>
      <c r="N54" s="81"/>
      <c r="O54" s="81"/>
      <c r="P54" s="81"/>
      <c r="Q54" s="81"/>
      <c r="R54" s="81"/>
      <c r="S54" s="82"/>
      <c r="T54" s="80" t="s">
        <v>42</v>
      </c>
      <c r="U54" s="81"/>
      <c r="V54" s="81"/>
      <c r="W54" s="82"/>
      <c r="X54" s="80" t="s">
        <v>43</v>
      </c>
      <c r="Y54" s="81"/>
      <c r="Z54" s="81"/>
      <c r="AA54" s="82"/>
      <c r="AB54" s="80" t="s">
        <v>44</v>
      </c>
      <c r="AC54" s="81"/>
      <c r="AD54" s="81"/>
      <c r="AE54" s="82"/>
      <c r="AF54" s="80" t="s">
        <v>45</v>
      </c>
      <c r="AG54" s="81"/>
      <c r="AH54" s="81"/>
      <c r="AI54" s="82"/>
      <c r="AJ54" s="2"/>
      <c r="AK54" s="2"/>
    </row>
    <row r="55" spans="1:37" ht="39" customHeight="1">
      <c r="A55" s="13"/>
      <c r="B55" s="83" t="s">
        <v>65</v>
      </c>
      <c r="C55" s="84"/>
      <c r="D55" s="84"/>
      <c r="E55" s="84"/>
      <c r="F55" s="85"/>
      <c r="G55" s="72" t="s">
        <v>66</v>
      </c>
      <c r="H55" s="73"/>
      <c r="I55" s="73"/>
      <c r="J55" s="73"/>
      <c r="K55" s="74"/>
      <c r="L55" s="28" t="s">
        <v>67</v>
      </c>
      <c r="M55" s="83" t="s">
        <v>68</v>
      </c>
      <c r="N55" s="84"/>
      <c r="O55" s="84"/>
      <c r="P55" s="84"/>
      <c r="Q55" s="84"/>
      <c r="R55" s="84"/>
      <c r="S55" s="85"/>
      <c r="T55" s="72" t="s">
        <v>69</v>
      </c>
      <c r="U55" s="73"/>
      <c r="V55" s="73"/>
      <c r="W55" s="74"/>
      <c r="X55" s="72" t="s">
        <v>70</v>
      </c>
      <c r="Y55" s="73"/>
      <c r="Z55" s="73"/>
      <c r="AA55" s="74"/>
      <c r="AB55" s="72" t="s">
        <v>71</v>
      </c>
      <c r="AC55" s="73"/>
      <c r="AD55" s="73"/>
      <c r="AE55" s="74"/>
      <c r="AF55" s="72" t="s">
        <v>72</v>
      </c>
      <c r="AG55" s="73"/>
      <c r="AH55" s="73"/>
      <c r="AI55" s="74"/>
      <c r="AJ55" s="2"/>
      <c r="AK55" s="2"/>
    </row>
    <row r="56" spans="1:37" ht="26.25" customHeight="1">
      <c r="A56" s="13"/>
      <c r="B56" s="69" t="s">
        <v>73</v>
      </c>
      <c r="C56" s="70"/>
      <c r="D56" s="70"/>
      <c r="E56" s="70"/>
      <c r="F56" s="71"/>
      <c r="G56" s="72" t="s">
        <v>74</v>
      </c>
      <c r="H56" s="73"/>
      <c r="I56" s="73"/>
      <c r="J56" s="73"/>
      <c r="K56" s="74"/>
      <c r="L56" s="28" t="s">
        <v>75</v>
      </c>
      <c r="M56" s="69" t="s">
        <v>76</v>
      </c>
      <c r="N56" s="70"/>
      <c r="O56" s="70"/>
      <c r="P56" s="70"/>
      <c r="Q56" s="70"/>
      <c r="R56" s="70"/>
      <c r="S56" s="71"/>
      <c r="T56" s="69" t="s">
        <v>77</v>
      </c>
      <c r="U56" s="70"/>
      <c r="V56" s="70"/>
      <c r="W56" s="71"/>
      <c r="X56" s="69" t="s">
        <v>78</v>
      </c>
      <c r="Y56" s="70"/>
      <c r="Z56" s="70"/>
      <c r="AA56" s="71"/>
      <c r="AB56" s="69" t="s">
        <v>79</v>
      </c>
      <c r="AC56" s="70"/>
      <c r="AD56" s="70"/>
      <c r="AE56" s="71"/>
      <c r="AF56" s="69" t="s">
        <v>80</v>
      </c>
      <c r="AG56" s="70"/>
      <c r="AH56" s="70"/>
      <c r="AI56" s="71"/>
      <c r="AJ56" s="2"/>
      <c r="AK56" s="2"/>
    </row>
    <row r="57" spans="1:37" ht="37.5" customHeight="1">
      <c r="A57" s="13"/>
      <c r="B57" s="69" t="s">
        <v>81</v>
      </c>
      <c r="C57" s="70"/>
      <c r="D57" s="70"/>
      <c r="E57" s="70"/>
      <c r="F57" s="71"/>
      <c r="G57" s="72" t="s">
        <v>82</v>
      </c>
      <c r="H57" s="73"/>
      <c r="I57" s="73"/>
      <c r="J57" s="73"/>
      <c r="K57" s="74"/>
      <c r="L57" s="28" t="s">
        <v>83</v>
      </c>
      <c r="M57" s="69" t="s">
        <v>84</v>
      </c>
      <c r="N57" s="70"/>
      <c r="O57" s="70"/>
      <c r="P57" s="70"/>
      <c r="Q57" s="70"/>
      <c r="R57" s="70"/>
      <c r="S57" s="71"/>
      <c r="T57" s="69" t="s">
        <v>85</v>
      </c>
      <c r="U57" s="70"/>
      <c r="V57" s="70"/>
      <c r="W57" s="71"/>
      <c r="X57" s="69" t="s">
        <v>86</v>
      </c>
      <c r="Y57" s="70"/>
      <c r="Z57" s="70"/>
      <c r="AA57" s="71"/>
      <c r="AB57" s="69" t="s">
        <v>87</v>
      </c>
      <c r="AC57" s="70"/>
      <c r="AD57" s="70"/>
      <c r="AE57" s="71"/>
      <c r="AF57" s="69" t="s">
        <v>88</v>
      </c>
      <c r="AG57" s="70"/>
      <c r="AH57" s="70"/>
      <c r="AI57" s="71"/>
      <c r="AJ57" s="2"/>
      <c r="AK57" s="2"/>
    </row>
    <row r="58" spans="1:37" ht="35.25" customHeight="1">
      <c r="A58" s="13"/>
      <c r="B58" s="69" t="s">
        <v>89</v>
      </c>
      <c r="C58" s="70"/>
      <c r="D58" s="70"/>
      <c r="E58" s="70"/>
      <c r="F58" s="71"/>
      <c r="G58" s="72" t="s">
        <v>90</v>
      </c>
      <c r="H58" s="73"/>
      <c r="I58" s="73"/>
      <c r="J58" s="73"/>
      <c r="K58" s="74"/>
      <c r="L58" s="28" t="s">
        <v>75</v>
      </c>
      <c r="M58" s="69" t="s">
        <v>91</v>
      </c>
      <c r="N58" s="70"/>
      <c r="O58" s="70"/>
      <c r="P58" s="70"/>
      <c r="Q58" s="70"/>
      <c r="R58" s="70"/>
      <c r="S58" s="71"/>
      <c r="T58" s="69" t="s">
        <v>92</v>
      </c>
      <c r="U58" s="70"/>
      <c r="V58" s="70"/>
      <c r="W58" s="71"/>
      <c r="X58" s="69" t="s">
        <v>93</v>
      </c>
      <c r="Y58" s="70"/>
      <c r="Z58" s="70"/>
      <c r="AA58" s="71"/>
      <c r="AB58" s="69" t="s">
        <v>94</v>
      </c>
      <c r="AC58" s="70"/>
      <c r="AD58" s="70"/>
      <c r="AE58" s="71"/>
      <c r="AF58" s="69" t="s">
        <v>95</v>
      </c>
      <c r="AG58" s="70"/>
      <c r="AH58" s="70"/>
      <c r="AI58" s="71"/>
      <c r="AJ58" s="2"/>
      <c r="AK58" s="2"/>
    </row>
    <row r="59" spans="1:37" ht="27" customHeight="1">
      <c r="A59" s="13"/>
      <c r="B59" s="69" t="s">
        <v>96</v>
      </c>
      <c r="C59" s="70"/>
      <c r="D59" s="70"/>
      <c r="E59" s="70"/>
      <c r="F59" s="71"/>
      <c r="G59" s="72" t="s">
        <v>97</v>
      </c>
      <c r="H59" s="73"/>
      <c r="I59" s="73"/>
      <c r="J59" s="73"/>
      <c r="K59" s="74"/>
      <c r="L59" s="28" t="s">
        <v>75</v>
      </c>
      <c r="M59" s="69" t="s">
        <v>98</v>
      </c>
      <c r="N59" s="70"/>
      <c r="O59" s="70"/>
      <c r="P59" s="70"/>
      <c r="Q59" s="70"/>
      <c r="R59" s="70"/>
      <c r="S59" s="71"/>
      <c r="T59" s="69" t="s">
        <v>99</v>
      </c>
      <c r="U59" s="70"/>
      <c r="V59" s="70"/>
      <c r="W59" s="71"/>
      <c r="X59" s="69" t="s">
        <v>100</v>
      </c>
      <c r="Y59" s="70"/>
      <c r="Z59" s="70"/>
      <c r="AA59" s="71"/>
      <c r="AB59" s="69" t="s">
        <v>101</v>
      </c>
      <c r="AC59" s="70"/>
      <c r="AD59" s="70"/>
      <c r="AE59" s="71"/>
      <c r="AF59" s="69" t="s">
        <v>102</v>
      </c>
      <c r="AG59" s="70"/>
      <c r="AH59" s="70"/>
      <c r="AI59" s="71"/>
      <c r="AJ59" s="2"/>
      <c r="AK59" s="2"/>
    </row>
    <row r="60" spans="1:37" ht="34.5" customHeight="1">
      <c r="A60" s="13"/>
      <c r="B60" s="69" t="s">
        <v>103</v>
      </c>
      <c r="C60" s="70"/>
      <c r="D60" s="70"/>
      <c r="E60" s="70"/>
      <c r="F60" s="71"/>
      <c r="G60" s="72" t="s">
        <v>104</v>
      </c>
      <c r="H60" s="73"/>
      <c r="I60" s="73"/>
      <c r="J60" s="73"/>
      <c r="K60" s="74"/>
      <c r="L60" s="28" t="s">
        <v>105</v>
      </c>
      <c r="M60" s="69" t="s">
        <v>106</v>
      </c>
      <c r="N60" s="70"/>
      <c r="O60" s="70"/>
      <c r="P60" s="70"/>
      <c r="Q60" s="70"/>
      <c r="R60" s="70"/>
      <c r="S60" s="71"/>
      <c r="T60" s="69" t="s">
        <v>107</v>
      </c>
      <c r="U60" s="70"/>
      <c r="V60" s="70"/>
      <c r="W60" s="71"/>
      <c r="X60" s="69" t="s">
        <v>108</v>
      </c>
      <c r="Y60" s="70"/>
      <c r="Z60" s="70"/>
      <c r="AA60" s="71"/>
      <c r="AB60" s="69" t="s">
        <v>109</v>
      </c>
      <c r="AC60" s="70"/>
      <c r="AD60" s="70"/>
      <c r="AE60" s="71"/>
      <c r="AF60" s="69" t="s">
        <v>110</v>
      </c>
      <c r="AG60" s="70"/>
      <c r="AH60" s="70"/>
      <c r="AI60" s="71"/>
      <c r="AJ60" s="2"/>
      <c r="AK60" s="2"/>
    </row>
    <row r="61" spans="1:37" ht="22.5" customHeight="1">
      <c r="A61" s="13"/>
      <c r="B61" s="69" t="s">
        <v>111</v>
      </c>
      <c r="C61" s="70"/>
      <c r="D61" s="70"/>
      <c r="E61" s="70"/>
      <c r="F61" s="71"/>
      <c r="G61" s="72" t="s">
        <v>112</v>
      </c>
      <c r="H61" s="73"/>
      <c r="I61" s="73"/>
      <c r="J61" s="73"/>
      <c r="K61" s="74"/>
      <c r="L61" s="28" t="s">
        <v>75</v>
      </c>
      <c r="M61" s="69" t="s">
        <v>113</v>
      </c>
      <c r="N61" s="70"/>
      <c r="O61" s="70"/>
      <c r="P61" s="70"/>
      <c r="Q61" s="70"/>
      <c r="R61" s="70"/>
      <c r="S61" s="71"/>
      <c r="T61" s="69" t="s">
        <v>114</v>
      </c>
      <c r="U61" s="70"/>
      <c r="V61" s="70"/>
      <c r="W61" s="71"/>
      <c r="X61" s="69" t="s">
        <v>115</v>
      </c>
      <c r="Y61" s="70"/>
      <c r="Z61" s="70"/>
      <c r="AA61" s="71"/>
      <c r="AB61" s="69" t="s">
        <v>116</v>
      </c>
      <c r="AC61" s="70"/>
      <c r="AD61" s="70"/>
      <c r="AE61" s="71"/>
      <c r="AF61" s="69" t="s">
        <v>117</v>
      </c>
      <c r="AG61" s="70"/>
      <c r="AH61" s="70"/>
      <c r="AI61" s="71"/>
      <c r="AJ61" s="2"/>
      <c r="AK61" s="2"/>
    </row>
    <row r="62" spans="1:37" ht="62.25" customHeight="1">
      <c r="A62" s="13"/>
      <c r="B62" s="69" t="s">
        <v>118</v>
      </c>
      <c r="C62" s="70"/>
      <c r="D62" s="70"/>
      <c r="E62" s="70"/>
      <c r="F62" s="71"/>
      <c r="G62" s="72" t="s">
        <v>119</v>
      </c>
      <c r="H62" s="73"/>
      <c r="I62" s="73"/>
      <c r="J62" s="73"/>
      <c r="K62" s="74"/>
      <c r="L62" s="28" t="s">
        <v>120</v>
      </c>
      <c r="M62" s="69" t="s">
        <v>121</v>
      </c>
      <c r="N62" s="70"/>
      <c r="O62" s="70"/>
      <c r="P62" s="70"/>
      <c r="Q62" s="70"/>
      <c r="R62" s="70"/>
      <c r="S62" s="71"/>
      <c r="T62" s="69" t="s">
        <v>122</v>
      </c>
      <c r="U62" s="70"/>
      <c r="V62" s="70"/>
      <c r="W62" s="71"/>
      <c r="X62" s="69" t="s">
        <v>123</v>
      </c>
      <c r="Y62" s="70"/>
      <c r="Z62" s="70"/>
      <c r="AA62" s="71"/>
      <c r="AB62" s="69" t="s">
        <v>124</v>
      </c>
      <c r="AC62" s="70"/>
      <c r="AD62" s="70"/>
      <c r="AE62" s="71"/>
      <c r="AF62" s="69" t="s">
        <v>125</v>
      </c>
      <c r="AG62" s="70"/>
      <c r="AH62" s="70"/>
      <c r="AI62" s="71"/>
      <c r="AJ62" s="2"/>
      <c r="AK62" s="2"/>
    </row>
    <row r="63" spans="1:37" ht="47.25" customHeight="1">
      <c r="A63" s="13"/>
      <c r="B63" s="69" t="s">
        <v>126</v>
      </c>
      <c r="C63" s="70"/>
      <c r="D63" s="70"/>
      <c r="E63" s="70"/>
      <c r="F63" s="71"/>
      <c r="G63" s="72" t="s">
        <v>127</v>
      </c>
      <c r="H63" s="73"/>
      <c r="I63" s="73"/>
      <c r="J63" s="73"/>
      <c r="K63" s="74"/>
      <c r="L63" s="28" t="s">
        <v>128</v>
      </c>
      <c r="M63" s="69" t="s">
        <v>129</v>
      </c>
      <c r="N63" s="70"/>
      <c r="O63" s="70"/>
      <c r="P63" s="70"/>
      <c r="Q63" s="70"/>
      <c r="R63" s="70"/>
      <c r="S63" s="71"/>
      <c r="T63" s="69" t="s">
        <v>130</v>
      </c>
      <c r="U63" s="70"/>
      <c r="V63" s="70"/>
      <c r="W63" s="71"/>
      <c r="X63" s="69" t="s">
        <v>131</v>
      </c>
      <c r="Y63" s="70"/>
      <c r="Z63" s="70"/>
      <c r="AA63" s="71"/>
      <c r="AB63" s="69" t="s">
        <v>132</v>
      </c>
      <c r="AC63" s="70"/>
      <c r="AD63" s="70"/>
      <c r="AE63" s="71"/>
      <c r="AF63" s="69" t="s">
        <v>133</v>
      </c>
      <c r="AG63" s="70"/>
      <c r="AH63" s="70"/>
      <c r="AI63" s="71"/>
      <c r="AJ63" s="2"/>
      <c r="AK63" s="2"/>
    </row>
    <row r="64" spans="1:37" ht="26.25" customHeight="1">
      <c r="A64" s="13"/>
      <c r="B64" s="69" t="s">
        <v>134</v>
      </c>
      <c r="C64" s="70"/>
      <c r="D64" s="70"/>
      <c r="E64" s="70"/>
      <c r="F64" s="71"/>
      <c r="G64" s="72" t="s">
        <v>135</v>
      </c>
      <c r="H64" s="73"/>
      <c r="I64" s="73"/>
      <c r="J64" s="73"/>
      <c r="K64" s="74"/>
      <c r="L64" s="28" t="s">
        <v>75</v>
      </c>
      <c r="M64" s="69" t="s">
        <v>136</v>
      </c>
      <c r="N64" s="70"/>
      <c r="O64" s="70"/>
      <c r="P64" s="70"/>
      <c r="Q64" s="70"/>
      <c r="R64" s="70"/>
      <c r="S64" s="71"/>
      <c r="T64" s="69" t="s">
        <v>137</v>
      </c>
      <c r="U64" s="70"/>
      <c r="V64" s="70"/>
      <c r="W64" s="71"/>
      <c r="X64" s="69" t="s">
        <v>138</v>
      </c>
      <c r="Y64" s="70"/>
      <c r="Z64" s="70"/>
      <c r="AA64" s="71"/>
      <c r="AB64" s="69" t="s">
        <v>139</v>
      </c>
      <c r="AC64" s="70"/>
      <c r="AD64" s="70"/>
      <c r="AE64" s="71"/>
      <c r="AF64" s="69" t="s">
        <v>140</v>
      </c>
      <c r="AG64" s="70"/>
      <c r="AH64" s="70"/>
      <c r="AI64" s="71"/>
      <c r="AJ64" s="2"/>
      <c r="AK64" s="2"/>
    </row>
  </sheetData>
  <mergeCells count="216">
    <mergeCell ref="A2:D2"/>
    <mergeCell ref="E2:G2"/>
    <mergeCell ref="H2:J2"/>
    <mergeCell ref="K2:M2"/>
    <mergeCell ref="N2:P2"/>
    <mergeCell ref="Q2:S2"/>
    <mergeCell ref="E1:G1"/>
    <mergeCell ref="H1:J1"/>
    <mergeCell ref="K1:M1"/>
    <mergeCell ref="N1:P1"/>
    <mergeCell ref="Q1:S1"/>
    <mergeCell ref="T2:V2"/>
    <mergeCell ref="W2:Y2"/>
    <mergeCell ref="Z2:AB2"/>
    <mergeCell ref="AC2:AE2"/>
    <mergeCell ref="AF2:AH2"/>
    <mergeCell ref="AI2:AK2"/>
    <mergeCell ref="W1:Y1"/>
    <mergeCell ref="Z1:AB1"/>
    <mergeCell ref="AC1:AE1"/>
    <mergeCell ref="AF1:AH1"/>
    <mergeCell ref="T1:V1"/>
    <mergeCell ref="A6:D6"/>
    <mergeCell ref="AI6:AJ6"/>
    <mergeCell ref="A7:D7"/>
    <mergeCell ref="AI7:AJ7"/>
    <mergeCell ref="A8:D8"/>
    <mergeCell ref="AI8:AJ8"/>
    <mergeCell ref="A3:D3"/>
    <mergeCell ref="AI3:AJ3"/>
    <mergeCell ref="A4:D4"/>
    <mergeCell ref="AI4:AJ4"/>
    <mergeCell ref="A5:D5"/>
    <mergeCell ref="AI5:AJ5"/>
    <mergeCell ref="A12:D12"/>
    <mergeCell ref="AI12:AJ12"/>
    <mergeCell ref="A13:D13"/>
    <mergeCell ref="AI13:AJ13"/>
    <mergeCell ref="A14:D14"/>
    <mergeCell ref="AI14:AJ14"/>
    <mergeCell ref="A9:D9"/>
    <mergeCell ref="AI9:AJ9"/>
    <mergeCell ref="A10:D10"/>
    <mergeCell ref="AI10:AJ10"/>
    <mergeCell ref="A11:D11"/>
    <mergeCell ref="AI11:AJ11"/>
    <mergeCell ref="A18:D18"/>
    <mergeCell ref="AI18:AJ18"/>
    <mergeCell ref="A19:D19"/>
    <mergeCell ref="AI19:AJ19"/>
    <mergeCell ref="A20:D20"/>
    <mergeCell ref="AI20:AJ20"/>
    <mergeCell ref="A15:D15"/>
    <mergeCell ref="AI15:AJ15"/>
    <mergeCell ref="A16:D16"/>
    <mergeCell ref="AI16:AJ16"/>
    <mergeCell ref="A17:D17"/>
    <mergeCell ref="AI17:AJ17"/>
    <mergeCell ref="A25:D25"/>
    <mergeCell ref="E25:G25"/>
    <mergeCell ref="H25:J25"/>
    <mergeCell ref="K25:M25"/>
    <mergeCell ref="N25:P25"/>
    <mergeCell ref="Q25:S25"/>
    <mergeCell ref="A21:D21"/>
    <mergeCell ref="AI21:AJ21"/>
    <mergeCell ref="A22:D22"/>
    <mergeCell ref="AI22:AJ22"/>
    <mergeCell ref="A23:D23"/>
    <mergeCell ref="AI23:AJ23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AB31:AC34"/>
    <mergeCell ref="AD31:AE34"/>
    <mergeCell ref="AF31:AG34"/>
    <mergeCell ref="AH31:AI34"/>
    <mergeCell ref="AB35:AC36"/>
    <mergeCell ref="AD35:AE36"/>
    <mergeCell ref="AF35:AG36"/>
    <mergeCell ref="AH35:AI36"/>
    <mergeCell ref="B37:AA37"/>
    <mergeCell ref="AB37:AC37"/>
    <mergeCell ref="AD37:AE37"/>
    <mergeCell ref="AF37:AG37"/>
    <mergeCell ref="AH37:AI37"/>
    <mergeCell ref="B38:AA38"/>
    <mergeCell ref="AB38:AC38"/>
    <mergeCell ref="AD38:AE38"/>
    <mergeCell ref="AF38:AG38"/>
    <mergeCell ref="AH38:AI38"/>
    <mergeCell ref="B39:AA39"/>
    <mergeCell ref="AB39:AC39"/>
    <mergeCell ref="AD39:AE39"/>
    <mergeCell ref="AF39:AG39"/>
    <mergeCell ref="AH39:AI39"/>
    <mergeCell ref="B40:AA40"/>
    <mergeCell ref="AB40:AC40"/>
    <mergeCell ref="AD40:AE40"/>
    <mergeCell ref="AF40:AG40"/>
    <mergeCell ref="AH40:AI40"/>
    <mergeCell ref="B41:AA41"/>
    <mergeCell ref="AB41:AC41"/>
    <mergeCell ref="AD41:AE41"/>
    <mergeCell ref="AF41:AG41"/>
    <mergeCell ref="AH41:AI41"/>
    <mergeCell ref="B42:AA42"/>
    <mergeCell ref="AB42:AC42"/>
    <mergeCell ref="AD42:AE42"/>
    <mergeCell ref="AF42:AG42"/>
    <mergeCell ref="AH42:AI42"/>
    <mergeCell ref="B43:AA43"/>
    <mergeCell ref="AB43:AC43"/>
    <mergeCell ref="AD43:AE43"/>
    <mergeCell ref="AF43:AG43"/>
    <mergeCell ref="AH43:AI43"/>
    <mergeCell ref="B44:AA44"/>
    <mergeCell ref="AB44:AC44"/>
    <mergeCell ref="AD44:AE44"/>
    <mergeCell ref="AF44:AG44"/>
    <mergeCell ref="AH44:AI44"/>
    <mergeCell ref="B45:AA45"/>
    <mergeCell ref="AB45:AC45"/>
    <mergeCell ref="AD45:AE45"/>
    <mergeCell ref="AF45:AG45"/>
    <mergeCell ref="AH45:AI45"/>
    <mergeCell ref="B46:AA46"/>
    <mergeCell ref="AB46:AC46"/>
    <mergeCell ref="AD46:AE46"/>
    <mergeCell ref="AF46:AG46"/>
    <mergeCell ref="AH46:AI46"/>
    <mergeCell ref="AF54:AI54"/>
    <mergeCell ref="B55:F55"/>
    <mergeCell ref="G55:K55"/>
    <mergeCell ref="M55:S55"/>
    <mergeCell ref="T55:W55"/>
    <mergeCell ref="X55:AA55"/>
    <mergeCell ref="AB55:AE55"/>
    <mergeCell ref="AF55:AI55"/>
    <mergeCell ref="B54:F54"/>
    <mergeCell ref="G54:K54"/>
    <mergeCell ref="M54:S54"/>
    <mergeCell ref="T54:W54"/>
    <mergeCell ref="X54:AA54"/>
    <mergeCell ref="AB54:AE54"/>
    <mergeCell ref="AF56:AI56"/>
    <mergeCell ref="B57:F57"/>
    <mergeCell ref="G57:K57"/>
    <mergeCell ref="M57:S57"/>
    <mergeCell ref="T57:W57"/>
    <mergeCell ref="X57:AA57"/>
    <mergeCell ref="AB57:AE57"/>
    <mergeCell ref="AF57:AI57"/>
    <mergeCell ref="B56:F56"/>
    <mergeCell ref="G56:K56"/>
    <mergeCell ref="M56:S56"/>
    <mergeCell ref="T56:W56"/>
    <mergeCell ref="X56:AA56"/>
    <mergeCell ref="AB56:AE56"/>
    <mergeCell ref="AF58:AI58"/>
    <mergeCell ref="B59:F59"/>
    <mergeCell ref="G59:K59"/>
    <mergeCell ref="M59:S59"/>
    <mergeCell ref="T59:W59"/>
    <mergeCell ref="X59:AA59"/>
    <mergeCell ref="AB59:AE59"/>
    <mergeCell ref="AF59:AI59"/>
    <mergeCell ref="B58:F58"/>
    <mergeCell ref="G58:K58"/>
    <mergeCell ref="M58:S58"/>
    <mergeCell ref="T58:W58"/>
    <mergeCell ref="X58:AA58"/>
    <mergeCell ref="AB58:AE58"/>
    <mergeCell ref="AF60:AI60"/>
    <mergeCell ref="B61:F61"/>
    <mergeCell ref="G61:K61"/>
    <mergeCell ref="M61:S61"/>
    <mergeCell ref="T61:W61"/>
    <mergeCell ref="X61:AA61"/>
    <mergeCell ref="AB61:AE61"/>
    <mergeCell ref="AF61:AI61"/>
    <mergeCell ref="B60:F60"/>
    <mergeCell ref="G60:K60"/>
    <mergeCell ref="M60:S60"/>
    <mergeCell ref="T60:W60"/>
    <mergeCell ref="X60:AA60"/>
    <mergeCell ref="AB60:AE60"/>
    <mergeCell ref="AF64:AI64"/>
    <mergeCell ref="B64:F64"/>
    <mergeCell ref="G64:K64"/>
    <mergeCell ref="M64:S64"/>
    <mergeCell ref="T64:W64"/>
    <mergeCell ref="X64:AA64"/>
    <mergeCell ref="AB64:AE64"/>
    <mergeCell ref="AF62:AI62"/>
    <mergeCell ref="B63:F63"/>
    <mergeCell ref="G63:K63"/>
    <mergeCell ref="M63:S63"/>
    <mergeCell ref="T63:W63"/>
    <mergeCell ref="X63:AA63"/>
    <mergeCell ref="AB63:AE63"/>
    <mergeCell ref="AF63:AI63"/>
    <mergeCell ref="B62:F62"/>
    <mergeCell ref="G62:K62"/>
    <mergeCell ref="M62:S62"/>
    <mergeCell ref="T62:W62"/>
    <mergeCell ref="X62:AA62"/>
    <mergeCell ref="AB62:AE62"/>
  </mergeCells>
  <conditionalFormatting sqref="AK7:AK23">
    <cfRule type="containsText" dxfId="10" priority="2" operator="containsText" text="IN">
      <formula>NOT(ISERROR(SEARCH("IN",AK7)))</formula>
    </cfRule>
  </conditionalFormatting>
  <conditionalFormatting sqref="AK3:AK6">
    <cfRule type="containsText" dxfId="9" priority="1" operator="containsText" text="IN">
      <formula>NOT(ISERROR(SEARCH("IN",AK3)))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D1" workbookViewId="0">
      <selection activeCell="V47" sqref="V47"/>
    </sheetView>
  </sheetViews>
  <sheetFormatPr baseColWidth="10" defaultRowHeight="15"/>
  <cols>
    <col min="2" max="2" width="4.140625" customWidth="1"/>
    <col min="3" max="3" width="3.28515625" customWidth="1"/>
    <col min="4" max="4" width="3.7109375" customWidth="1"/>
    <col min="5" max="5" width="4.85546875" customWidth="1"/>
    <col min="6" max="6" width="5.7109375" customWidth="1"/>
    <col min="7" max="7" width="3.7109375" customWidth="1"/>
    <col min="8" max="8" width="4.140625" customWidth="1"/>
    <col min="9" max="9" width="5.140625" customWidth="1"/>
    <col min="10" max="10" width="5.7109375" customWidth="1"/>
    <col min="11" max="11" width="4.7109375" customWidth="1"/>
    <col min="12" max="12" width="5.85546875" customWidth="1"/>
    <col min="13" max="13" width="5" customWidth="1"/>
    <col min="14" max="14" width="4.5703125" customWidth="1"/>
    <col min="15" max="15" width="6.85546875" customWidth="1"/>
    <col min="16" max="16" width="5.140625" customWidth="1"/>
    <col min="17" max="17" width="4" customWidth="1"/>
    <col min="18" max="18" width="6.42578125" customWidth="1"/>
    <col min="19" max="19" width="6.28515625" customWidth="1"/>
    <col min="20" max="20" width="5" customWidth="1"/>
    <col min="21" max="21" width="7.28515625" customWidth="1"/>
    <col min="22" max="22" width="5" customWidth="1"/>
    <col min="23" max="23" width="4.7109375" customWidth="1"/>
    <col min="24" max="24" width="7.42578125" customWidth="1"/>
    <col min="25" max="25" width="5.42578125" customWidth="1"/>
    <col min="26" max="26" width="3.85546875" customWidth="1"/>
    <col min="27" max="27" width="6.140625" customWidth="1"/>
    <col min="28" max="29" width="4.42578125" customWidth="1"/>
    <col min="30" max="30" width="6.5703125" customWidth="1"/>
    <col min="31" max="31" width="4.5703125" customWidth="1"/>
    <col min="32" max="32" width="4.85546875" customWidth="1"/>
    <col min="33" max="33" width="6.28515625" customWidth="1"/>
    <col min="34" max="34" width="5.5703125" customWidth="1"/>
    <col min="35" max="35" width="4" customWidth="1"/>
    <col min="36" max="36" width="4.5703125" customWidth="1"/>
    <col min="37" max="37" width="9.28515625" customWidth="1"/>
  </cols>
  <sheetData>
    <row r="1" spans="1:37">
      <c r="A1" s="1"/>
      <c r="B1" s="1"/>
      <c r="C1" s="1"/>
      <c r="D1" s="1"/>
      <c r="E1" s="136">
        <v>4</v>
      </c>
      <c r="F1" s="136"/>
      <c r="G1" s="136"/>
      <c r="H1" s="136">
        <v>4</v>
      </c>
      <c r="I1" s="136"/>
      <c r="J1" s="136"/>
      <c r="K1" s="136">
        <v>4</v>
      </c>
      <c r="L1" s="136"/>
      <c r="M1" s="136"/>
      <c r="N1" s="136">
        <v>4</v>
      </c>
      <c r="O1" s="136"/>
      <c r="P1" s="136"/>
      <c r="Q1" s="136">
        <v>4</v>
      </c>
      <c r="R1" s="136"/>
      <c r="S1" s="136"/>
      <c r="T1" s="132">
        <v>4</v>
      </c>
      <c r="U1" s="132"/>
      <c r="V1" s="132"/>
      <c r="W1" s="132">
        <v>4</v>
      </c>
      <c r="X1" s="132"/>
      <c r="Y1" s="132"/>
      <c r="Z1" s="132">
        <v>4</v>
      </c>
      <c r="AA1" s="132"/>
      <c r="AB1" s="132"/>
      <c r="AC1" s="132">
        <v>4</v>
      </c>
      <c r="AD1" s="132"/>
      <c r="AE1" s="132"/>
      <c r="AF1" s="132">
        <v>4</v>
      </c>
      <c r="AG1" s="132"/>
      <c r="AH1" s="132"/>
      <c r="AI1" s="2"/>
      <c r="AJ1" s="2"/>
      <c r="AK1" s="2"/>
    </row>
    <row r="2" spans="1:37" ht="22.5" customHeight="1">
      <c r="A2" s="133" t="s">
        <v>0</v>
      </c>
      <c r="B2" s="134"/>
      <c r="C2" s="134"/>
      <c r="D2" s="135"/>
      <c r="E2" s="128" t="s">
        <v>141</v>
      </c>
      <c r="F2" s="129"/>
      <c r="G2" s="130"/>
      <c r="H2" s="128" t="s">
        <v>142</v>
      </c>
      <c r="I2" s="129"/>
      <c r="J2" s="130"/>
      <c r="K2" s="128" t="s">
        <v>143</v>
      </c>
      <c r="L2" s="129"/>
      <c r="M2" s="130"/>
      <c r="N2" s="128" t="s">
        <v>144</v>
      </c>
      <c r="O2" s="129"/>
      <c r="P2" s="130"/>
      <c r="Q2" s="128" t="s">
        <v>145</v>
      </c>
      <c r="R2" s="129"/>
      <c r="S2" s="130"/>
      <c r="T2" s="128" t="s">
        <v>146</v>
      </c>
      <c r="U2" s="129"/>
      <c r="V2" s="130"/>
      <c r="W2" s="128" t="s">
        <v>147</v>
      </c>
      <c r="X2" s="129"/>
      <c r="Y2" s="130"/>
      <c r="Z2" s="128" t="s">
        <v>148</v>
      </c>
      <c r="AA2" s="129"/>
      <c r="AB2" s="130"/>
      <c r="AC2" s="128" t="s">
        <v>149</v>
      </c>
      <c r="AD2" s="129"/>
      <c r="AE2" s="130"/>
      <c r="AF2" s="128" t="s">
        <v>10</v>
      </c>
      <c r="AG2" s="129"/>
      <c r="AH2" s="130"/>
      <c r="AI2" s="131" t="s">
        <v>11</v>
      </c>
      <c r="AJ2" s="131"/>
      <c r="AK2" s="131"/>
    </row>
    <row r="3" spans="1:37">
      <c r="A3" s="121" t="s">
        <v>12</v>
      </c>
      <c r="B3" s="122"/>
      <c r="C3" s="122"/>
      <c r="D3" s="123"/>
      <c r="E3" s="3">
        <v>4</v>
      </c>
      <c r="F3" s="4">
        <f>E3/$E$1</f>
        <v>1</v>
      </c>
      <c r="G3" s="5" t="str">
        <f>IF(F3&lt;47%,"IN",IF(F3&lt;58%,"EL",IF(F3&lt;87%,"SA",IF(F3&lt;101%,"EX"))))</f>
        <v>EX</v>
      </c>
      <c r="H3" s="3">
        <v>2</v>
      </c>
      <c r="I3" s="4">
        <f>H3/$H$1</f>
        <v>0.5</v>
      </c>
      <c r="J3" s="5" t="str">
        <f>IF(I3&lt;47%,"IN",IF(I3&lt;58%,"EL",IF(I3&lt;87%,"SA",IF(I3&lt;101%,"EX"))))</f>
        <v>EL</v>
      </c>
      <c r="K3" s="3">
        <v>3</v>
      </c>
      <c r="L3" s="4">
        <f>K3/$K$1</f>
        <v>0.75</v>
      </c>
      <c r="M3" s="5" t="str">
        <f>IF(L3&lt;47%,"IN",IF(L3&lt;58%,"EL",IF(L3&lt;87%,"SA",IF(L3&lt;101%,"EX"))))</f>
        <v>SA</v>
      </c>
      <c r="N3" s="3">
        <v>3</v>
      </c>
      <c r="O3" s="4">
        <f>N3/$N$1</f>
        <v>0.75</v>
      </c>
      <c r="P3" s="5" t="str">
        <f>IF(O3&lt;47%,"IN",IF(O3&lt;58%,"EL",IF(O3&lt;87%,"SA",IF(O3&lt;101%,"EX"))))</f>
        <v>SA</v>
      </c>
      <c r="Q3" s="3">
        <v>2</v>
      </c>
      <c r="R3" s="4">
        <f>Q3/$Q$1</f>
        <v>0.5</v>
      </c>
      <c r="S3" s="5" t="str">
        <f>IF(R3&lt;47%,"IN",IF(R3&lt;58%,"EL",IF(R3&lt;87%,"SA",IF(R3&lt;101%,"EX"))))</f>
        <v>EL</v>
      </c>
      <c r="T3" s="3">
        <v>4</v>
      </c>
      <c r="U3" s="4">
        <f>T3/$T$1</f>
        <v>1</v>
      </c>
      <c r="V3" s="5" t="str">
        <f>IF(U3&lt;47%,"IN",IF(U3&lt;58%,"EL",IF(U3&lt;87%,"SA",IF(U3&lt;101%,"EX"))))</f>
        <v>EX</v>
      </c>
      <c r="W3" s="3">
        <v>2</v>
      </c>
      <c r="X3" s="4">
        <f>W3/$W$1</f>
        <v>0.5</v>
      </c>
      <c r="Y3" s="5" t="str">
        <f>IF(X3&lt;47%,"IN",IF(X3&lt;58%,"EL",IF(X3&lt;87%,"SA",IF(X3&lt;101%,"EX"))))</f>
        <v>EL</v>
      </c>
      <c r="Z3" s="3">
        <v>1</v>
      </c>
      <c r="AA3" s="4">
        <f>Z3/$Z$1</f>
        <v>0.25</v>
      </c>
      <c r="AB3" s="5" t="str">
        <f>IF(AA3&lt;47%,"IN",IF(AA3&lt;58%,"EL",IF(AA3&lt;87%,"SA",IF(AA3&lt;101%,"EX"))))</f>
        <v>IN</v>
      </c>
      <c r="AC3" s="3">
        <v>1</v>
      </c>
      <c r="AD3" s="4">
        <f>AC3/$AC$1</f>
        <v>0.25</v>
      </c>
      <c r="AE3" s="5" t="str">
        <f>IF(AD3&lt;47%,"IN",IF(AD3&lt;58%,"EL",IF(AD3&lt;87%,"SA",IF(AD3&lt;101%,"EX"))))</f>
        <v>IN</v>
      </c>
      <c r="AF3" s="3">
        <v>0</v>
      </c>
      <c r="AG3" s="4">
        <f>AF3/$AF$1</f>
        <v>0</v>
      </c>
      <c r="AH3" s="6" t="str">
        <f>IF(AG3&lt;47%,"IN",IF(AG3&lt;58%,"EL",IF(AG3&lt;87%,"SA",IF(AG3&lt;101%,"EX"))))</f>
        <v>IN</v>
      </c>
      <c r="AI3" s="124">
        <f>(E3/$E$1)+(H3/$H$1)+(K3/$K$1)+(N3/$N$1)+(Q3/$Q$1)+(T3/$T$1)+(W3/$W$1)+(Z3/$Z$1)+(AC3/$AC$1)+(AF3/$AF$1)</f>
        <v>5.5</v>
      </c>
      <c r="AJ3" s="125"/>
      <c r="AK3" s="7" t="str">
        <f>IF(AI3&lt;4.76,"IN",IF(AI3&lt;5.76,"SU",IF(AI3&lt;6.76,"BI",IF(AI3&lt;8.76,"NT",IF(AI3&lt;10.01,"SB")))))</f>
        <v>SU</v>
      </c>
    </row>
    <row r="4" spans="1:37">
      <c r="A4" s="121" t="s">
        <v>13</v>
      </c>
      <c r="B4" s="122"/>
      <c r="C4" s="122"/>
      <c r="D4" s="123"/>
      <c r="E4" s="3">
        <v>4</v>
      </c>
      <c r="F4" s="4">
        <f>E4/$E$1</f>
        <v>1</v>
      </c>
      <c r="G4" s="5" t="str">
        <f>IF(F4&lt;47%,"IN",IF(F4&lt;58%,"EL",IF(F4&lt;87%,"SA",IF(F4&lt;101%,"EX"))))</f>
        <v>EX</v>
      </c>
      <c r="H4" s="3">
        <v>4</v>
      </c>
      <c r="I4" s="4">
        <f>H4/$H$1</f>
        <v>1</v>
      </c>
      <c r="J4" s="5" t="str">
        <f>IF(I4&lt;47%,"IN",IF(I4&lt;58%,"EL",IF(I4&lt;87%,"SA",IF(I4&lt;101%,"EX"))))</f>
        <v>EX</v>
      </c>
      <c r="K4" s="3">
        <v>4</v>
      </c>
      <c r="L4" s="4">
        <f>K4/$K$1</f>
        <v>1</v>
      </c>
      <c r="M4" s="5" t="str">
        <f>IF(L4&lt;47%,"IN",IF(L4&lt;58%,"EL",IF(L4&lt;87%,"SA",IF(L4&lt;101%,"EX"))))</f>
        <v>EX</v>
      </c>
      <c r="N4" s="3">
        <v>3</v>
      </c>
      <c r="O4" s="4">
        <f>N4/$N$1</f>
        <v>0.75</v>
      </c>
      <c r="P4" s="5" t="str">
        <f>IF(O4&lt;47%,"IN",IF(O4&lt;58%,"EL",IF(O4&lt;87%,"SA",IF(O4&lt;101%,"EX"))))</f>
        <v>SA</v>
      </c>
      <c r="Q4" s="3">
        <v>3</v>
      </c>
      <c r="R4" s="4">
        <f>Q4/$Q$1</f>
        <v>0.75</v>
      </c>
      <c r="S4" s="5" t="str">
        <f>IF(R4&lt;47%,"IN",IF(R4&lt;58%,"EL",IF(R4&lt;87%,"SA",IF(R4&lt;101%,"EX"))))</f>
        <v>SA</v>
      </c>
      <c r="T4" s="3">
        <v>2</v>
      </c>
      <c r="U4" s="4">
        <f>T4/$T$1</f>
        <v>0.5</v>
      </c>
      <c r="V4" s="5" t="str">
        <f>IF(U4&lt;47%,"IN",IF(U4&lt;58%,"EL",IF(U4&lt;87%,"SA",IF(U4&lt;101%,"EX"))))</f>
        <v>EL</v>
      </c>
      <c r="W4" s="3">
        <v>4</v>
      </c>
      <c r="X4" s="4">
        <f>W4/$W$1</f>
        <v>1</v>
      </c>
      <c r="Y4" s="5" t="str">
        <f>IF(X4&lt;47%,"IN",IF(X4&lt;58%,"EL",IF(X4&lt;87%,"SA",IF(X4&lt;101%,"EX"))))</f>
        <v>EX</v>
      </c>
      <c r="Z4" s="3">
        <v>1</v>
      </c>
      <c r="AA4" s="4">
        <f>Z4/$Z$1</f>
        <v>0.25</v>
      </c>
      <c r="AB4" s="5" t="str">
        <f>IF(AA4&lt;47%,"IN",IF(AA4&lt;58%,"EL",IF(AA4&lt;87%,"SA",IF(AA4&lt;101%,"EX"))))</f>
        <v>IN</v>
      </c>
      <c r="AC4" s="3">
        <v>3</v>
      </c>
      <c r="AD4" s="4">
        <f>AC4/$AC$1</f>
        <v>0.75</v>
      </c>
      <c r="AE4" s="5" t="str">
        <f>IF(AD4&lt;47%,"IN",IF(AD4&lt;58%,"EL",IF(AD4&lt;87%,"SA",IF(AD4&lt;101%,"EX"))))</f>
        <v>SA</v>
      </c>
      <c r="AF4" s="3">
        <v>1</v>
      </c>
      <c r="AG4" s="4">
        <f>AF4/$AF$1</f>
        <v>0.25</v>
      </c>
      <c r="AH4" s="6" t="str">
        <f>IF(AG4&lt;47%,"IN",IF(AG4&lt;58%,"EL",IF(AG4&lt;87%,"SA",IF(AG4&lt;101%,"EX"))))</f>
        <v>IN</v>
      </c>
      <c r="AI4" s="124">
        <f>(E4/$E$1)+(H4/$H$1)+(K4/$K$1)+(N4/$N$1)+(Q4/$Q$1)+(T4/$T$1)+(W4/$W$1)+(Z4/$Z$1)+(AC4/$AC$1)+(AF4/$AF$1)</f>
        <v>7.25</v>
      </c>
      <c r="AJ4" s="125"/>
      <c r="AK4" s="7" t="str">
        <f t="shared" ref="AK4:AK23" si="0">IF(AI4&lt;4.76,"IN",IF(AI4&lt;5.76,"SU",IF(AI4&lt;6.76,"BI",IF(AI4&lt;8.76,"NT",IF(AI4&lt;10.01,"SB")))))</f>
        <v>NT</v>
      </c>
    </row>
    <row r="5" spans="1:37">
      <c r="A5" s="121" t="s">
        <v>14</v>
      </c>
      <c r="B5" s="122"/>
      <c r="C5" s="122"/>
      <c r="D5" s="123"/>
      <c r="E5" s="3">
        <v>3</v>
      </c>
      <c r="F5" s="4">
        <f t="shared" ref="F5:F23" si="1">E5/$E$1</f>
        <v>0.75</v>
      </c>
      <c r="G5" s="5" t="str">
        <f t="shared" ref="G5:G23" si="2">IF(F5&lt;47%,"IN",IF(F5&lt;58%,"EL",IF(F5&lt;87%,"SA",IF(F5&lt;101%,"EX"))))</f>
        <v>SA</v>
      </c>
      <c r="H5" s="3">
        <v>4</v>
      </c>
      <c r="I5" s="4">
        <f t="shared" ref="I5:I23" si="3">H5/$H$1</f>
        <v>1</v>
      </c>
      <c r="J5" s="5" t="str">
        <f t="shared" ref="J5:J23" si="4">IF(I5&lt;47%,"IN",IF(I5&lt;58%,"EL",IF(I5&lt;87%,"SA",IF(I5&lt;101%,"EX"))))</f>
        <v>EX</v>
      </c>
      <c r="K5" s="3">
        <v>4</v>
      </c>
      <c r="L5" s="4">
        <f t="shared" ref="L5:L23" si="5">K5/$K$1</f>
        <v>1</v>
      </c>
      <c r="M5" s="5" t="str">
        <f t="shared" ref="M5:M23" si="6">IF(L5&lt;47%,"IN",IF(L5&lt;58%,"EL",IF(L5&lt;87%,"SA",IF(L5&lt;101%,"EX"))))</f>
        <v>EX</v>
      </c>
      <c r="N5" s="3">
        <v>4</v>
      </c>
      <c r="O5" s="4">
        <f t="shared" ref="O5:O23" si="7">N5/$N$1</f>
        <v>1</v>
      </c>
      <c r="P5" s="5" t="str">
        <f t="shared" ref="P5:P23" si="8">IF(O5&lt;47%,"IN",IF(O5&lt;58%,"EL",IF(O5&lt;87%,"SA",IF(O5&lt;101%,"EX"))))</f>
        <v>EX</v>
      </c>
      <c r="Q5" s="3">
        <v>2</v>
      </c>
      <c r="R5" s="4">
        <f t="shared" ref="R5:R23" si="9">Q5/$Q$1</f>
        <v>0.5</v>
      </c>
      <c r="S5" s="5" t="str">
        <f t="shared" ref="S5:S23" si="10">IF(R5&lt;47%,"IN",IF(R5&lt;58%,"EL",IF(R5&lt;87%,"SA",IF(R5&lt;101%,"EX"))))</f>
        <v>EL</v>
      </c>
      <c r="T5" s="3">
        <v>2</v>
      </c>
      <c r="U5" s="4">
        <f t="shared" ref="U5:U23" si="11">T5/$T$1</f>
        <v>0.5</v>
      </c>
      <c r="V5" s="5" t="str">
        <f t="shared" ref="V5:V23" si="12">IF(U5&lt;47%,"IN",IF(U5&lt;58%,"EL",IF(U5&lt;87%,"SA",IF(U5&lt;101%,"EX"))))</f>
        <v>EL</v>
      </c>
      <c r="W5" s="3">
        <v>3</v>
      </c>
      <c r="X5" s="4">
        <f t="shared" ref="X5:X23" si="13">W5/$W$1</f>
        <v>0.75</v>
      </c>
      <c r="Y5" s="5" t="str">
        <f t="shared" ref="Y5:Y23" si="14">IF(X5&lt;47%,"IN",IF(X5&lt;58%,"EL",IF(X5&lt;87%,"SA",IF(X5&lt;101%,"EX"))))</f>
        <v>SA</v>
      </c>
      <c r="Z5" s="3">
        <v>1</v>
      </c>
      <c r="AA5" s="4">
        <f t="shared" ref="AA5:AA23" si="15">Z5/$Z$1</f>
        <v>0.25</v>
      </c>
      <c r="AB5" s="5" t="str">
        <f t="shared" ref="AB5:AB23" si="16">IF(AA5&lt;47%,"IN",IF(AA5&lt;58%,"EL",IF(AA5&lt;87%,"SA",IF(AA5&lt;101%,"EX"))))</f>
        <v>IN</v>
      </c>
      <c r="AC5" s="3">
        <v>3</v>
      </c>
      <c r="AD5" s="4">
        <f t="shared" ref="AD5:AD23" si="17">AC5/$AC$1</f>
        <v>0.75</v>
      </c>
      <c r="AE5" s="5" t="str">
        <f t="shared" ref="AE5:AE23" si="18">IF(AD5&lt;47%,"IN",IF(AD5&lt;58%,"EL",IF(AD5&lt;87%,"SA",IF(AD5&lt;101%,"EX"))))</f>
        <v>SA</v>
      </c>
      <c r="AF5" s="3">
        <v>3</v>
      </c>
      <c r="AG5" s="4">
        <f t="shared" ref="AG5:AG23" si="19">AF5/$AF$1</f>
        <v>0.75</v>
      </c>
      <c r="AH5" s="6" t="str">
        <f t="shared" ref="AH5:AH23" si="20">IF(AG5&lt;47%,"IN",IF(AG5&lt;58%,"EL",IF(AG5&lt;87%,"SA",IF(AG5&lt;101%,"EX"))))</f>
        <v>SA</v>
      </c>
      <c r="AI5" s="124">
        <f t="shared" ref="AI5:AI23" si="21">(E5/$E$1)+(H5/$H$1)+(K5/$K$1)+(N5/$N$1)+(Q5/$Q$1)+(T5/$T$1)+(W5/$W$1)+(Z5/$Z$1)+(AC5/$AC$1)+(AF5/$AF$1)</f>
        <v>7.25</v>
      </c>
      <c r="AJ5" s="125"/>
      <c r="AK5" s="7" t="str">
        <f t="shared" si="0"/>
        <v>NT</v>
      </c>
    </row>
    <row r="6" spans="1:37">
      <c r="A6" s="121" t="s">
        <v>15</v>
      </c>
      <c r="B6" s="122"/>
      <c r="C6" s="122"/>
      <c r="D6" s="123"/>
      <c r="E6" s="3">
        <v>4</v>
      </c>
      <c r="F6" s="4">
        <f t="shared" si="1"/>
        <v>1</v>
      </c>
      <c r="G6" s="5" t="str">
        <f t="shared" si="2"/>
        <v>EX</v>
      </c>
      <c r="H6" s="3">
        <v>4</v>
      </c>
      <c r="I6" s="4">
        <f t="shared" si="3"/>
        <v>1</v>
      </c>
      <c r="J6" s="5" t="str">
        <f t="shared" si="4"/>
        <v>EX</v>
      </c>
      <c r="K6" s="3">
        <v>4</v>
      </c>
      <c r="L6" s="4">
        <f t="shared" si="5"/>
        <v>1</v>
      </c>
      <c r="M6" s="5" t="str">
        <f t="shared" si="6"/>
        <v>EX</v>
      </c>
      <c r="N6" s="3">
        <v>4</v>
      </c>
      <c r="O6" s="4">
        <f t="shared" si="7"/>
        <v>1</v>
      </c>
      <c r="P6" s="5" t="str">
        <f t="shared" si="8"/>
        <v>EX</v>
      </c>
      <c r="Q6" s="3">
        <v>2</v>
      </c>
      <c r="R6" s="4">
        <f t="shared" si="9"/>
        <v>0.5</v>
      </c>
      <c r="S6" s="5" t="str">
        <f t="shared" si="10"/>
        <v>EL</v>
      </c>
      <c r="T6" s="3">
        <v>4</v>
      </c>
      <c r="U6" s="4">
        <f t="shared" si="11"/>
        <v>1</v>
      </c>
      <c r="V6" s="5" t="str">
        <f t="shared" si="12"/>
        <v>EX</v>
      </c>
      <c r="W6" s="3">
        <v>4</v>
      </c>
      <c r="X6" s="4">
        <f t="shared" si="13"/>
        <v>1</v>
      </c>
      <c r="Y6" s="5" t="str">
        <f t="shared" si="14"/>
        <v>EX</v>
      </c>
      <c r="Z6" s="3">
        <v>4</v>
      </c>
      <c r="AA6" s="4">
        <f t="shared" si="15"/>
        <v>1</v>
      </c>
      <c r="AB6" s="5" t="str">
        <f t="shared" si="16"/>
        <v>EX</v>
      </c>
      <c r="AC6" s="3">
        <v>2</v>
      </c>
      <c r="AD6" s="4">
        <f t="shared" si="17"/>
        <v>0.5</v>
      </c>
      <c r="AE6" s="5" t="str">
        <f t="shared" si="18"/>
        <v>EL</v>
      </c>
      <c r="AF6" s="3">
        <v>2</v>
      </c>
      <c r="AG6" s="4">
        <f t="shared" si="19"/>
        <v>0.5</v>
      </c>
      <c r="AH6" s="6" t="str">
        <f t="shared" si="20"/>
        <v>EL</v>
      </c>
      <c r="AI6" s="124">
        <f t="shared" si="21"/>
        <v>8.5</v>
      </c>
      <c r="AJ6" s="125"/>
      <c r="AK6" s="7" t="str">
        <f t="shared" si="0"/>
        <v>NT</v>
      </c>
    </row>
    <row r="7" spans="1:37">
      <c r="A7" s="121" t="s">
        <v>16</v>
      </c>
      <c r="B7" s="122"/>
      <c r="C7" s="122"/>
      <c r="D7" s="123"/>
      <c r="E7" s="3">
        <v>0.03</v>
      </c>
      <c r="F7" s="4">
        <f t="shared" si="1"/>
        <v>7.4999999999999997E-3</v>
      </c>
      <c r="G7" s="5" t="str">
        <f t="shared" si="2"/>
        <v>IN</v>
      </c>
      <c r="H7" s="3">
        <v>4</v>
      </c>
      <c r="I7" s="4">
        <f t="shared" si="3"/>
        <v>1</v>
      </c>
      <c r="J7" s="5" t="str">
        <f t="shared" si="4"/>
        <v>EX</v>
      </c>
      <c r="K7" s="3">
        <v>4</v>
      </c>
      <c r="L7" s="4">
        <f t="shared" si="5"/>
        <v>1</v>
      </c>
      <c r="M7" s="5" t="str">
        <f t="shared" si="6"/>
        <v>EX</v>
      </c>
      <c r="N7" s="3">
        <v>4</v>
      </c>
      <c r="O7" s="4">
        <f t="shared" si="7"/>
        <v>1</v>
      </c>
      <c r="P7" s="5" t="str">
        <f t="shared" si="8"/>
        <v>EX</v>
      </c>
      <c r="Q7" s="3">
        <v>3</v>
      </c>
      <c r="R7" s="4">
        <f t="shared" si="9"/>
        <v>0.75</v>
      </c>
      <c r="S7" s="5" t="str">
        <f t="shared" si="10"/>
        <v>SA</v>
      </c>
      <c r="T7" s="3">
        <v>4</v>
      </c>
      <c r="U7" s="4">
        <f t="shared" si="11"/>
        <v>1</v>
      </c>
      <c r="V7" s="5" t="str">
        <f t="shared" si="12"/>
        <v>EX</v>
      </c>
      <c r="W7" s="3">
        <v>3</v>
      </c>
      <c r="X7" s="4">
        <f t="shared" si="13"/>
        <v>0.75</v>
      </c>
      <c r="Y7" s="5" t="str">
        <f t="shared" si="14"/>
        <v>SA</v>
      </c>
      <c r="Z7" s="3">
        <v>3</v>
      </c>
      <c r="AA7" s="4">
        <f t="shared" si="15"/>
        <v>0.75</v>
      </c>
      <c r="AB7" s="5" t="str">
        <f t="shared" si="16"/>
        <v>SA</v>
      </c>
      <c r="AC7" s="3">
        <v>4</v>
      </c>
      <c r="AD7" s="4">
        <f t="shared" si="17"/>
        <v>1</v>
      </c>
      <c r="AE7" s="5" t="str">
        <f t="shared" si="18"/>
        <v>EX</v>
      </c>
      <c r="AF7" s="3">
        <v>4</v>
      </c>
      <c r="AG7" s="4">
        <f t="shared" si="19"/>
        <v>1</v>
      </c>
      <c r="AH7" s="6" t="str">
        <f t="shared" si="20"/>
        <v>EX</v>
      </c>
      <c r="AI7" s="124">
        <f t="shared" si="21"/>
        <v>8.2575000000000003</v>
      </c>
      <c r="AJ7" s="125"/>
      <c r="AK7" s="7" t="str">
        <f t="shared" si="0"/>
        <v>NT</v>
      </c>
    </row>
    <row r="8" spans="1:37">
      <c r="A8" s="121" t="s">
        <v>17</v>
      </c>
      <c r="B8" s="122"/>
      <c r="C8" s="122"/>
      <c r="D8" s="123"/>
      <c r="E8" s="3">
        <v>4</v>
      </c>
      <c r="F8" s="4">
        <f t="shared" si="1"/>
        <v>1</v>
      </c>
      <c r="G8" s="5" t="str">
        <f t="shared" si="2"/>
        <v>EX</v>
      </c>
      <c r="H8" s="3">
        <v>4</v>
      </c>
      <c r="I8" s="4">
        <f t="shared" si="3"/>
        <v>1</v>
      </c>
      <c r="J8" s="5" t="str">
        <f t="shared" si="4"/>
        <v>EX</v>
      </c>
      <c r="K8" s="3">
        <v>4</v>
      </c>
      <c r="L8" s="4">
        <f t="shared" si="5"/>
        <v>1</v>
      </c>
      <c r="M8" s="5" t="str">
        <f t="shared" si="6"/>
        <v>EX</v>
      </c>
      <c r="N8" s="3">
        <v>3</v>
      </c>
      <c r="O8" s="4">
        <f t="shared" si="7"/>
        <v>0.75</v>
      </c>
      <c r="P8" s="5" t="str">
        <f t="shared" si="8"/>
        <v>SA</v>
      </c>
      <c r="Q8" s="3">
        <v>3</v>
      </c>
      <c r="R8" s="4">
        <f t="shared" si="9"/>
        <v>0.75</v>
      </c>
      <c r="S8" s="5" t="str">
        <f t="shared" si="10"/>
        <v>SA</v>
      </c>
      <c r="T8" s="3">
        <v>4</v>
      </c>
      <c r="U8" s="4">
        <f t="shared" si="11"/>
        <v>1</v>
      </c>
      <c r="V8" s="5" t="str">
        <f t="shared" si="12"/>
        <v>EX</v>
      </c>
      <c r="W8" s="3">
        <v>4</v>
      </c>
      <c r="X8" s="4">
        <f t="shared" si="13"/>
        <v>1</v>
      </c>
      <c r="Y8" s="5" t="str">
        <f t="shared" si="14"/>
        <v>EX</v>
      </c>
      <c r="Z8" s="3">
        <v>1</v>
      </c>
      <c r="AA8" s="4">
        <f t="shared" si="15"/>
        <v>0.25</v>
      </c>
      <c r="AB8" s="5" t="str">
        <f t="shared" si="16"/>
        <v>IN</v>
      </c>
      <c r="AC8" s="3">
        <v>4</v>
      </c>
      <c r="AD8" s="4">
        <f t="shared" si="17"/>
        <v>1</v>
      </c>
      <c r="AE8" s="5" t="str">
        <f t="shared" si="18"/>
        <v>EX</v>
      </c>
      <c r="AF8" s="3">
        <v>3</v>
      </c>
      <c r="AG8" s="4">
        <f t="shared" si="19"/>
        <v>0.75</v>
      </c>
      <c r="AH8" s="6" t="str">
        <f t="shared" si="20"/>
        <v>SA</v>
      </c>
      <c r="AI8" s="124">
        <f t="shared" si="21"/>
        <v>8.5</v>
      </c>
      <c r="AJ8" s="125"/>
      <c r="AK8" s="7" t="str">
        <f t="shared" si="0"/>
        <v>NT</v>
      </c>
    </row>
    <row r="9" spans="1:37">
      <c r="A9" s="121" t="s">
        <v>18</v>
      </c>
      <c r="B9" s="122"/>
      <c r="C9" s="122"/>
      <c r="D9" s="123"/>
      <c r="E9" s="3">
        <v>4</v>
      </c>
      <c r="F9" s="4">
        <f>E9/$E$1</f>
        <v>1</v>
      </c>
      <c r="G9" s="5" t="str">
        <f t="shared" si="2"/>
        <v>EX</v>
      </c>
      <c r="H9" s="3">
        <v>4</v>
      </c>
      <c r="I9" s="4">
        <f>H9/$H$1</f>
        <v>1</v>
      </c>
      <c r="J9" s="5" t="str">
        <f>IF(I9&lt;47%,"IN",IF(I9&lt;58%,"EL",IF(I9&lt;87%,"SA",IF(I9&lt;101%,"EX"))))</f>
        <v>EX</v>
      </c>
      <c r="K9" s="3">
        <v>4</v>
      </c>
      <c r="L9" s="4">
        <f t="shared" si="5"/>
        <v>1</v>
      </c>
      <c r="M9" s="5" t="str">
        <f t="shared" si="6"/>
        <v>EX</v>
      </c>
      <c r="N9" s="3">
        <v>4</v>
      </c>
      <c r="O9" s="4">
        <f>N9/$N$1</f>
        <v>1</v>
      </c>
      <c r="P9" s="5" t="str">
        <f t="shared" si="8"/>
        <v>EX</v>
      </c>
      <c r="Q9" s="3">
        <v>3</v>
      </c>
      <c r="R9" s="4">
        <f>Q9/$Q$1</f>
        <v>0.75</v>
      </c>
      <c r="S9" s="5" t="str">
        <f t="shared" si="10"/>
        <v>SA</v>
      </c>
      <c r="T9" s="3">
        <v>2</v>
      </c>
      <c r="U9" s="4">
        <f>T9/$T$1</f>
        <v>0.5</v>
      </c>
      <c r="V9" s="5" t="str">
        <f t="shared" si="12"/>
        <v>EL</v>
      </c>
      <c r="W9" s="3">
        <v>3</v>
      </c>
      <c r="X9" s="4">
        <f>W9/$W$1</f>
        <v>0.75</v>
      </c>
      <c r="Y9" s="5" t="str">
        <f>IF(X9&lt;47%,"IN",IF(X9&lt;58%,"EL",IF(X9&lt;87%,"SA",IF(X9&lt;101%,"EX"))))</f>
        <v>SA</v>
      </c>
      <c r="Z9" s="3">
        <v>2</v>
      </c>
      <c r="AA9" s="4">
        <f>Z9/$Z$1</f>
        <v>0.5</v>
      </c>
      <c r="AB9" s="5" t="str">
        <f>IF(AA9&lt;47%,"IN",IF(AA9&lt;58%,"EL",IF(AA9&lt;87%,"SA",IF(AA9&lt;101%,"EX"))))</f>
        <v>EL</v>
      </c>
      <c r="AC9" s="3">
        <v>2</v>
      </c>
      <c r="AD9" s="4">
        <f>AC9/$AC$1</f>
        <v>0.5</v>
      </c>
      <c r="AE9" s="5" t="str">
        <f t="shared" si="18"/>
        <v>EL</v>
      </c>
      <c r="AF9" s="3">
        <v>2</v>
      </c>
      <c r="AG9" s="4">
        <f>AF9/$AF$1</f>
        <v>0.5</v>
      </c>
      <c r="AH9" s="6" t="str">
        <f t="shared" si="20"/>
        <v>EL</v>
      </c>
      <c r="AI9" s="124">
        <f>(E9/$E$1)+(H9/$H$1)+(K9/$K$1)+(N9/$N$1)+(Q9/$Q$1)+(T9/$T$1)+(W9/$W$1)+(Z9/$Z$1)+(AC9/$AC$1)+(AF9/$AF$1)</f>
        <v>7.5</v>
      </c>
      <c r="AJ9" s="125"/>
      <c r="AK9" s="7" t="str">
        <f t="shared" si="0"/>
        <v>NT</v>
      </c>
    </row>
    <row r="10" spans="1:37">
      <c r="A10" s="121" t="s">
        <v>19</v>
      </c>
      <c r="B10" s="122"/>
      <c r="C10" s="122"/>
      <c r="D10" s="123"/>
      <c r="E10" s="3">
        <v>4</v>
      </c>
      <c r="F10" s="4">
        <f>E10/$E$1</f>
        <v>1</v>
      </c>
      <c r="G10" s="5" t="str">
        <f t="shared" si="2"/>
        <v>EX</v>
      </c>
      <c r="H10" s="3">
        <v>3</v>
      </c>
      <c r="I10" s="4">
        <f>H10/$H$1</f>
        <v>0.75</v>
      </c>
      <c r="J10" s="5" t="str">
        <f>IF(I10&lt;47%,"IN",IF(I10&lt;58%,"EL",IF(I10&lt;87%,"SA",IF(I10&lt;101%,"EX"))))</f>
        <v>SA</v>
      </c>
      <c r="K10" s="3">
        <v>3</v>
      </c>
      <c r="L10" s="4">
        <f t="shared" si="5"/>
        <v>0.75</v>
      </c>
      <c r="M10" s="5" t="str">
        <f>IF(L10&lt;47%,"IN",IF(L10&lt;58%,"EL",IF(L10&lt;87%,"SA",IF(L10&lt;101%,"EX"))))</f>
        <v>SA</v>
      </c>
      <c r="N10" s="3">
        <v>3</v>
      </c>
      <c r="O10" s="4">
        <f>N10/$N$1</f>
        <v>0.75</v>
      </c>
      <c r="P10" s="5" t="str">
        <f t="shared" si="8"/>
        <v>SA</v>
      </c>
      <c r="Q10" s="3">
        <v>4</v>
      </c>
      <c r="R10" s="4">
        <f>Q10/$Q$1</f>
        <v>1</v>
      </c>
      <c r="S10" s="5" t="str">
        <f t="shared" si="10"/>
        <v>EX</v>
      </c>
      <c r="T10" s="3">
        <v>2</v>
      </c>
      <c r="U10" s="4">
        <f>T10/$T$1</f>
        <v>0.5</v>
      </c>
      <c r="V10" s="5" t="str">
        <f t="shared" si="12"/>
        <v>EL</v>
      </c>
      <c r="W10" s="3">
        <v>0</v>
      </c>
      <c r="X10" s="4">
        <f>W10/$W$1</f>
        <v>0</v>
      </c>
      <c r="Y10" s="5" t="str">
        <f>IF(X10&lt;47%,"IN",IF(X10&lt;58%,"EL",IF(X10&lt;87%,"SA",IF(X10&lt;101%,"EX"))))</f>
        <v>IN</v>
      </c>
      <c r="Z10" s="3">
        <v>2</v>
      </c>
      <c r="AA10" s="4">
        <f>Z10/$Z$1</f>
        <v>0.5</v>
      </c>
      <c r="AB10" s="5" t="str">
        <f>IF(AA10&lt;47%,"IN",IF(AA10&lt;58%,"EL",IF(AA10&lt;87%,"SA",IF(AA10&lt;101%,"EX"))))</f>
        <v>EL</v>
      </c>
      <c r="AC10" s="3">
        <v>1</v>
      </c>
      <c r="AD10" s="4">
        <f>AC10/$AC$1</f>
        <v>0.25</v>
      </c>
      <c r="AE10" s="5" t="str">
        <f t="shared" si="18"/>
        <v>IN</v>
      </c>
      <c r="AF10" s="3">
        <v>0</v>
      </c>
      <c r="AG10" s="4">
        <f>AF10/$AF$1</f>
        <v>0</v>
      </c>
      <c r="AH10" s="6" t="str">
        <f t="shared" si="20"/>
        <v>IN</v>
      </c>
      <c r="AI10" s="124">
        <f>(E10/$E$1)+(H10/$H$1)+(K10/$K$1)+(N10/$N$1)+(Q10/$Q$1)+(T10/$T$1)+(W10/$W$1)+(Z10/$Z$1)+(AC10/$AC$1)+(AF10/$AF$1)</f>
        <v>5.5</v>
      </c>
      <c r="AJ10" s="125"/>
      <c r="AK10" s="7" t="str">
        <f t="shared" si="0"/>
        <v>SU</v>
      </c>
    </row>
    <row r="11" spans="1:37">
      <c r="A11" s="121" t="s">
        <v>20</v>
      </c>
      <c r="B11" s="122"/>
      <c r="C11" s="122"/>
      <c r="D11" s="123"/>
      <c r="E11" s="3">
        <v>4</v>
      </c>
      <c r="F11" s="4">
        <f t="shared" si="1"/>
        <v>1</v>
      </c>
      <c r="G11" s="5" t="str">
        <f t="shared" si="2"/>
        <v>EX</v>
      </c>
      <c r="H11" s="3">
        <v>4</v>
      </c>
      <c r="I11" s="4">
        <f t="shared" si="3"/>
        <v>1</v>
      </c>
      <c r="J11" s="5" t="str">
        <f t="shared" si="4"/>
        <v>EX</v>
      </c>
      <c r="K11" s="3">
        <v>4</v>
      </c>
      <c r="L11" s="4">
        <f t="shared" si="5"/>
        <v>1</v>
      </c>
      <c r="M11" s="5" t="str">
        <f t="shared" si="6"/>
        <v>EX</v>
      </c>
      <c r="N11" s="3">
        <v>3</v>
      </c>
      <c r="O11" s="4">
        <f t="shared" si="7"/>
        <v>0.75</v>
      </c>
      <c r="P11" s="5" t="str">
        <f t="shared" si="8"/>
        <v>SA</v>
      </c>
      <c r="Q11" s="3">
        <v>2</v>
      </c>
      <c r="R11" s="4">
        <f t="shared" si="9"/>
        <v>0.5</v>
      </c>
      <c r="S11" s="5" t="str">
        <f t="shared" si="10"/>
        <v>EL</v>
      </c>
      <c r="T11" s="3">
        <v>2</v>
      </c>
      <c r="U11" s="4">
        <f t="shared" si="11"/>
        <v>0.5</v>
      </c>
      <c r="V11" s="5" t="str">
        <f t="shared" si="12"/>
        <v>EL</v>
      </c>
      <c r="W11" s="3">
        <v>4</v>
      </c>
      <c r="X11" s="4">
        <f t="shared" si="13"/>
        <v>1</v>
      </c>
      <c r="Y11" s="5" t="str">
        <f t="shared" si="14"/>
        <v>EX</v>
      </c>
      <c r="Z11" s="3">
        <v>4</v>
      </c>
      <c r="AA11" s="4">
        <f t="shared" si="15"/>
        <v>1</v>
      </c>
      <c r="AB11" s="5" t="str">
        <f t="shared" si="16"/>
        <v>EX</v>
      </c>
      <c r="AC11" s="3">
        <v>4</v>
      </c>
      <c r="AD11" s="4">
        <f t="shared" si="17"/>
        <v>1</v>
      </c>
      <c r="AE11" s="5" t="str">
        <f t="shared" si="18"/>
        <v>EX</v>
      </c>
      <c r="AF11" s="3">
        <v>2</v>
      </c>
      <c r="AG11" s="4">
        <f t="shared" si="19"/>
        <v>0.5</v>
      </c>
      <c r="AH11" s="6" t="str">
        <f t="shared" si="20"/>
        <v>EL</v>
      </c>
      <c r="AI11" s="124">
        <f t="shared" si="21"/>
        <v>8.25</v>
      </c>
      <c r="AJ11" s="125"/>
      <c r="AK11" s="7" t="str">
        <f t="shared" si="0"/>
        <v>NT</v>
      </c>
    </row>
    <row r="12" spans="1:37">
      <c r="A12" s="121" t="s">
        <v>21</v>
      </c>
      <c r="B12" s="122"/>
      <c r="C12" s="122"/>
      <c r="D12" s="123"/>
      <c r="E12" s="3">
        <v>4</v>
      </c>
      <c r="F12" s="4">
        <f t="shared" si="1"/>
        <v>1</v>
      </c>
      <c r="G12" s="5" t="str">
        <f t="shared" si="2"/>
        <v>EX</v>
      </c>
      <c r="H12" s="3">
        <v>3</v>
      </c>
      <c r="I12" s="4">
        <f t="shared" si="3"/>
        <v>0.75</v>
      </c>
      <c r="J12" s="5" t="str">
        <f t="shared" si="4"/>
        <v>SA</v>
      </c>
      <c r="K12" s="3">
        <v>3</v>
      </c>
      <c r="L12" s="4">
        <f t="shared" si="5"/>
        <v>0.75</v>
      </c>
      <c r="M12" s="5" t="str">
        <f t="shared" si="6"/>
        <v>SA</v>
      </c>
      <c r="N12" s="3">
        <v>3</v>
      </c>
      <c r="O12" s="4">
        <f t="shared" si="7"/>
        <v>0.75</v>
      </c>
      <c r="P12" s="5" t="str">
        <f t="shared" si="8"/>
        <v>SA</v>
      </c>
      <c r="Q12" s="3">
        <v>2</v>
      </c>
      <c r="R12" s="4">
        <f t="shared" si="9"/>
        <v>0.5</v>
      </c>
      <c r="S12" s="5" t="str">
        <f t="shared" si="10"/>
        <v>EL</v>
      </c>
      <c r="T12" s="3">
        <v>4</v>
      </c>
      <c r="U12" s="4">
        <f t="shared" si="11"/>
        <v>1</v>
      </c>
      <c r="V12" s="5" t="str">
        <f t="shared" si="12"/>
        <v>EX</v>
      </c>
      <c r="W12" s="3">
        <v>4</v>
      </c>
      <c r="X12" s="4">
        <f t="shared" si="13"/>
        <v>1</v>
      </c>
      <c r="Y12" s="5" t="str">
        <f t="shared" si="14"/>
        <v>EX</v>
      </c>
      <c r="Z12" s="3">
        <v>3</v>
      </c>
      <c r="AA12" s="4">
        <f t="shared" si="15"/>
        <v>0.75</v>
      </c>
      <c r="AB12" s="5" t="str">
        <f t="shared" si="16"/>
        <v>SA</v>
      </c>
      <c r="AC12" s="3">
        <v>3</v>
      </c>
      <c r="AD12" s="4">
        <f t="shared" si="17"/>
        <v>0.75</v>
      </c>
      <c r="AE12" s="5" t="str">
        <f t="shared" si="18"/>
        <v>SA</v>
      </c>
      <c r="AF12" s="3">
        <v>2</v>
      </c>
      <c r="AG12" s="4">
        <f t="shared" si="19"/>
        <v>0.5</v>
      </c>
      <c r="AH12" s="6" t="str">
        <f t="shared" si="20"/>
        <v>EL</v>
      </c>
      <c r="AI12" s="124">
        <f t="shared" si="21"/>
        <v>7.75</v>
      </c>
      <c r="AJ12" s="125"/>
      <c r="AK12" s="7" t="str">
        <f t="shared" si="0"/>
        <v>NT</v>
      </c>
    </row>
    <row r="13" spans="1:37">
      <c r="A13" s="121" t="s">
        <v>22</v>
      </c>
      <c r="B13" s="122"/>
      <c r="C13" s="122"/>
      <c r="D13" s="123"/>
      <c r="E13" s="3">
        <v>3</v>
      </c>
      <c r="F13" s="4">
        <f t="shared" si="1"/>
        <v>0.75</v>
      </c>
      <c r="G13" s="5" t="str">
        <f t="shared" si="2"/>
        <v>SA</v>
      </c>
      <c r="H13" s="3">
        <v>4</v>
      </c>
      <c r="I13" s="4">
        <f t="shared" si="3"/>
        <v>1</v>
      </c>
      <c r="J13" s="5" t="str">
        <f t="shared" si="4"/>
        <v>EX</v>
      </c>
      <c r="K13" s="3">
        <v>4</v>
      </c>
      <c r="L13" s="4">
        <f t="shared" si="5"/>
        <v>1</v>
      </c>
      <c r="M13" s="5" t="str">
        <f t="shared" si="6"/>
        <v>EX</v>
      </c>
      <c r="N13" s="3">
        <v>4</v>
      </c>
      <c r="O13" s="4">
        <f t="shared" si="7"/>
        <v>1</v>
      </c>
      <c r="P13" s="5" t="str">
        <f t="shared" si="8"/>
        <v>EX</v>
      </c>
      <c r="Q13" s="3">
        <v>3</v>
      </c>
      <c r="R13" s="4">
        <f t="shared" si="9"/>
        <v>0.75</v>
      </c>
      <c r="S13" s="5" t="str">
        <f t="shared" si="10"/>
        <v>SA</v>
      </c>
      <c r="T13" s="3">
        <v>4</v>
      </c>
      <c r="U13" s="4">
        <f t="shared" si="11"/>
        <v>1</v>
      </c>
      <c r="V13" s="5" t="str">
        <f t="shared" si="12"/>
        <v>EX</v>
      </c>
      <c r="W13" s="3">
        <v>3</v>
      </c>
      <c r="X13" s="4">
        <f t="shared" si="13"/>
        <v>0.75</v>
      </c>
      <c r="Y13" s="5" t="str">
        <f t="shared" si="14"/>
        <v>SA</v>
      </c>
      <c r="Z13" s="3">
        <v>4</v>
      </c>
      <c r="AA13" s="4">
        <f t="shared" si="15"/>
        <v>1</v>
      </c>
      <c r="AB13" s="5" t="str">
        <f t="shared" si="16"/>
        <v>EX</v>
      </c>
      <c r="AC13" s="3">
        <v>4</v>
      </c>
      <c r="AD13" s="4">
        <f t="shared" si="17"/>
        <v>1</v>
      </c>
      <c r="AE13" s="5" t="str">
        <f t="shared" si="18"/>
        <v>EX</v>
      </c>
      <c r="AF13" s="3">
        <v>2</v>
      </c>
      <c r="AG13" s="4">
        <f t="shared" si="19"/>
        <v>0.5</v>
      </c>
      <c r="AH13" s="6" t="str">
        <f t="shared" si="20"/>
        <v>EL</v>
      </c>
      <c r="AI13" s="124">
        <f t="shared" si="21"/>
        <v>8.75</v>
      </c>
      <c r="AJ13" s="125"/>
      <c r="AK13" s="7" t="str">
        <f t="shared" si="0"/>
        <v>NT</v>
      </c>
    </row>
    <row r="14" spans="1:37">
      <c r="A14" s="121" t="s">
        <v>23</v>
      </c>
      <c r="B14" s="122"/>
      <c r="C14" s="122"/>
      <c r="D14" s="123"/>
      <c r="E14" s="3">
        <v>3</v>
      </c>
      <c r="F14" s="4">
        <f t="shared" si="1"/>
        <v>0.75</v>
      </c>
      <c r="G14" s="5" t="str">
        <f t="shared" si="2"/>
        <v>SA</v>
      </c>
      <c r="H14" s="3">
        <v>1</v>
      </c>
      <c r="I14" s="4">
        <f t="shared" si="3"/>
        <v>0.25</v>
      </c>
      <c r="J14" s="5" t="str">
        <f t="shared" si="4"/>
        <v>IN</v>
      </c>
      <c r="K14" s="3">
        <v>4</v>
      </c>
      <c r="L14" s="4">
        <f t="shared" si="5"/>
        <v>1</v>
      </c>
      <c r="M14" s="5" t="str">
        <f t="shared" si="6"/>
        <v>EX</v>
      </c>
      <c r="N14" s="3">
        <v>4</v>
      </c>
      <c r="O14" s="4">
        <f t="shared" si="7"/>
        <v>1</v>
      </c>
      <c r="P14" s="5" t="str">
        <f t="shared" si="8"/>
        <v>EX</v>
      </c>
      <c r="Q14" s="3">
        <v>0</v>
      </c>
      <c r="R14" s="4">
        <f t="shared" si="9"/>
        <v>0</v>
      </c>
      <c r="S14" s="5" t="str">
        <f t="shared" si="10"/>
        <v>IN</v>
      </c>
      <c r="T14" s="3">
        <v>3</v>
      </c>
      <c r="U14" s="4">
        <f t="shared" si="11"/>
        <v>0.75</v>
      </c>
      <c r="V14" s="5" t="str">
        <f t="shared" si="12"/>
        <v>SA</v>
      </c>
      <c r="W14" s="3">
        <v>3</v>
      </c>
      <c r="X14" s="4">
        <f t="shared" si="13"/>
        <v>0.75</v>
      </c>
      <c r="Y14" s="5" t="str">
        <f t="shared" si="14"/>
        <v>SA</v>
      </c>
      <c r="Z14" s="3">
        <v>2</v>
      </c>
      <c r="AA14" s="4">
        <f t="shared" si="15"/>
        <v>0.5</v>
      </c>
      <c r="AB14" s="5" t="str">
        <f t="shared" si="16"/>
        <v>EL</v>
      </c>
      <c r="AC14" s="3">
        <v>2</v>
      </c>
      <c r="AD14" s="4">
        <f t="shared" si="17"/>
        <v>0.5</v>
      </c>
      <c r="AE14" s="5" t="str">
        <f t="shared" si="18"/>
        <v>EL</v>
      </c>
      <c r="AF14" s="3">
        <v>1</v>
      </c>
      <c r="AG14" s="4">
        <f t="shared" si="19"/>
        <v>0.25</v>
      </c>
      <c r="AH14" s="6" t="str">
        <f t="shared" si="20"/>
        <v>IN</v>
      </c>
      <c r="AI14" s="124">
        <f t="shared" si="21"/>
        <v>5.75</v>
      </c>
      <c r="AJ14" s="125"/>
      <c r="AK14" s="7" t="str">
        <f t="shared" si="0"/>
        <v>SU</v>
      </c>
    </row>
    <row r="15" spans="1:37">
      <c r="A15" s="121" t="s">
        <v>24</v>
      </c>
      <c r="B15" s="122"/>
      <c r="C15" s="122"/>
      <c r="D15" s="123"/>
      <c r="E15" s="3">
        <v>3</v>
      </c>
      <c r="F15" s="4">
        <f t="shared" si="1"/>
        <v>0.75</v>
      </c>
      <c r="G15" s="5" t="str">
        <f t="shared" si="2"/>
        <v>SA</v>
      </c>
      <c r="H15" s="3">
        <v>4</v>
      </c>
      <c r="I15" s="4">
        <f t="shared" si="3"/>
        <v>1</v>
      </c>
      <c r="J15" s="5" t="str">
        <f t="shared" si="4"/>
        <v>EX</v>
      </c>
      <c r="K15" s="3">
        <v>4</v>
      </c>
      <c r="L15" s="4">
        <f t="shared" si="5"/>
        <v>1</v>
      </c>
      <c r="M15" s="5" t="str">
        <f t="shared" si="6"/>
        <v>EX</v>
      </c>
      <c r="N15" s="3">
        <v>4</v>
      </c>
      <c r="O15" s="4">
        <f t="shared" si="7"/>
        <v>1</v>
      </c>
      <c r="P15" s="5" t="str">
        <f t="shared" si="8"/>
        <v>EX</v>
      </c>
      <c r="Q15" s="3">
        <v>3</v>
      </c>
      <c r="R15" s="4">
        <f t="shared" si="9"/>
        <v>0.75</v>
      </c>
      <c r="S15" s="5" t="str">
        <f t="shared" si="10"/>
        <v>SA</v>
      </c>
      <c r="T15" s="3">
        <v>4</v>
      </c>
      <c r="U15" s="4">
        <f t="shared" si="11"/>
        <v>1</v>
      </c>
      <c r="V15" s="5" t="str">
        <f t="shared" si="12"/>
        <v>EX</v>
      </c>
      <c r="W15" s="3">
        <v>4</v>
      </c>
      <c r="X15" s="4">
        <f t="shared" si="13"/>
        <v>1</v>
      </c>
      <c r="Y15" s="5" t="str">
        <f t="shared" si="14"/>
        <v>EX</v>
      </c>
      <c r="Z15" s="3">
        <v>4</v>
      </c>
      <c r="AA15" s="4">
        <f t="shared" si="15"/>
        <v>1</v>
      </c>
      <c r="AB15" s="5" t="str">
        <f t="shared" si="16"/>
        <v>EX</v>
      </c>
      <c r="AC15" s="3">
        <v>4</v>
      </c>
      <c r="AD15" s="4">
        <f t="shared" si="17"/>
        <v>1</v>
      </c>
      <c r="AE15" s="5" t="str">
        <f t="shared" si="18"/>
        <v>EX</v>
      </c>
      <c r="AF15" s="3">
        <v>2</v>
      </c>
      <c r="AG15" s="4">
        <f t="shared" si="19"/>
        <v>0.5</v>
      </c>
      <c r="AH15" s="6" t="str">
        <f t="shared" si="20"/>
        <v>EL</v>
      </c>
      <c r="AI15" s="124">
        <f t="shared" si="21"/>
        <v>9</v>
      </c>
      <c r="AJ15" s="125"/>
      <c r="AK15" s="7" t="str">
        <f t="shared" si="0"/>
        <v>SB</v>
      </c>
    </row>
    <row r="16" spans="1:37">
      <c r="A16" s="121" t="s">
        <v>25</v>
      </c>
      <c r="B16" s="122"/>
      <c r="C16" s="122"/>
      <c r="D16" s="123"/>
      <c r="E16" s="3">
        <v>4</v>
      </c>
      <c r="F16" s="4">
        <f t="shared" si="1"/>
        <v>1</v>
      </c>
      <c r="G16" s="5" t="str">
        <f t="shared" si="2"/>
        <v>EX</v>
      </c>
      <c r="H16" s="3">
        <v>4</v>
      </c>
      <c r="I16" s="4">
        <f t="shared" si="3"/>
        <v>1</v>
      </c>
      <c r="J16" s="5" t="str">
        <f t="shared" si="4"/>
        <v>EX</v>
      </c>
      <c r="K16" s="3">
        <v>4</v>
      </c>
      <c r="L16" s="4">
        <f t="shared" si="5"/>
        <v>1</v>
      </c>
      <c r="M16" s="5" t="str">
        <f t="shared" si="6"/>
        <v>EX</v>
      </c>
      <c r="N16" s="3">
        <v>4</v>
      </c>
      <c r="O16" s="4">
        <f t="shared" si="7"/>
        <v>1</v>
      </c>
      <c r="P16" s="5" t="str">
        <f t="shared" si="8"/>
        <v>EX</v>
      </c>
      <c r="Q16" s="3">
        <v>2</v>
      </c>
      <c r="R16" s="4">
        <f t="shared" si="9"/>
        <v>0.5</v>
      </c>
      <c r="S16" s="5" t="str">
        <f t="shared" si="10"/>
        <v>EL</v>
      </c>
      <c r="T16" s="3">
        <v>4</v>
      </c>
      <c r="U16" s="4">
        <f t="shared" si="11"/>
        <v>1</v>
      </c>
      <c r="V16" s="5" t="str">
        <f t="shared" si="12"/>
        <v>EX</v>
      </c>
      <c r="W16" s="3">
        <v>4</v>
      </c>
      <c r="X16" s="4">
        <f t="shared" si="13"/>
        <v>1</v>
      </c>
      <c r="Y16" s="5" t="str">
        <f t="shared" si="14"/>
        <v>EX</v>
      </c>
      <c r="Z16" s="3">
        <v>2</v>
      </c>
      <c r="AA16" s="4">
        <f t="shared" si="15"/>
        <v>0.5</v>
      </c>
      <c r="AB16" s="5" t="str">
        <f t="shared" si="16"/>
        <v>EL</v>
      </c>
      <c r="AC16" s="3">
        <v>0</v>
      </c>
      <c r="AD16" s="4">
        <f t="shared" si="17"/>
        <v>0</v>
      </c>
      <c r="AE16" s="5" t="str">
        <f t="shared" si="18"/>
        <v>IN</v>
      </c>
      <c r="AF16" s="3">
        <v>2</v>
      </c>
      <c r="AG16" s="4">
        <f t="shared" si="19"/>
        <v>0.5</v>
      </c>
      <c r="AH16" s="6" t="str">
        <f t="shared" si="20"/>
        <v>EL</v>
      </c>
      <c r="AI16" s="124">
        <f t="shared" si="21"/>
        <v>7.5</v>
      </c>
      <c r="AJ16" s="125"/>
      <c r="AK16" s="7" t="str">
        <f t="shared" si="0"/>
        <v>NT</v>
      </c>
    </row>
    <row r="17" spans="1:37">
      <c r="A17" s="121" t="s">
        <v>26</v>
      </c>
      <c r="B17" s="122"/>
      <c r="C17" s="122"/>
      <c r="D17" s="123"/>
      <c r="E17" s="3">
        <v>3</v>
      </c>
      <c r="F17" s="4">
        <f t="shared" si="1"/>
        <v>0.75</v>
      </c>
      <c r="G17" s="5" t="str">
        <f t="shared" si="2"/>
        <v>SA</v>
      </c>
      <c r="H17" s="3">
        <v>2</v>
      </c>
      <c r="I17" s="4">
        <f t="shared" si="3"/>
        <v>0.5</v>
      </c>
      <c r="J17" s="5" t="str">
        <f t="shared" si="4"/>
        <v>EL</v>
      </c>
      <c r="K17" s="3">
        <v>4</v>
      </c>
      <c r="L17" s="4">
        <f t="shared" si="5"/>
        <v>1</v>
      </c>
      <c r="M17" s="5" t="str">
        <f t="shared" si="6"/>
        <v>EX</v>
      </c>
      <c r="N17" s="3">
        <v>3</v>
      </c>
      <c r="O17" s="4">
        <f t="shared" si="7"/>
        <v>0.75</v>
      </c>
      <c r="P17" s="5" t="str">
        <f t="shared" si="8"/>
        <v>SA</v>
      </c>
      <c r="Q17" s="3">
        <v>2</v>
      </c>
      <c r="R17" s="4">
        <f t="shared" si="9"/>
        <v>0.5</v>
      </c>
      <c r="S17" s="5" t="str">
        <f t="shared" si="10"/>
        <v>EL</v>
      </c>
      <c r="T17" s="3">
        <v>4</v>
      </c>
      <c r="U17" s="4">
        <f t="shared" si="11"/>
        <v>1</v>
      </c>
      <c r="V17" s="5" t="str">
        <f t="shared" si="12"/>
        <v>EX</v>
      </c>
      <c r="W17" s="3">
        <v>4</v>
      </c>
      <c r="X17" s="4">
        <f t="shared" si="13"/>
        <v>1</v>
      </c>
      <c r="Y17" s="5" t="str">
        <f t="shared" si="14"/>
        <v>EX</v>
      </c>
      <c r="Z17" s="3">
        <v>1</v>
      </c>
      <c r="AA17" s="4">
        <f t="shared" si="15"/>
        <v>0.25</v>
      </c>
      <c r="AB17" s="5" t="str">
        <f t="shared" si="16"/>
        <v>IN</v>
      </c>
      <c r="AC17" s="3">
        <v>2</v>
      </c>
      <c r="AD17" s="4">
        <f t="shared" si="17"/>
        <v>0.5</v>
      </c>
      <c r="AE17" s="5" t="str">
        <f t="shared" si="18"/>
        <v>EL</v>
      </c>
      <c r="AF17" s="3">
        <v>2</v>
      </c>
      <c r="AG17" s="4">
        <f t="shared" si="19"/>
        <v>0.5</v>
      </c>
      <c r="AH17" s="6" t="str">
        <f t="shared" si="20"/>
        <v>EL</v>
      </c>
      <c r="AI17" s="124">
        <f t="shared" si="21"/>
        <v>6.75</v>
      </c>
      <c r="AJ17" s="125"/>
      <c r="AK17" s="7" t="str">
        <f t="shared" si="0"/>
        <v>BI</v>
      </c>
    </row>
    <row r="18" spans="1:37">
      <c r="A18" s="121" t="s">
        <v>27</v>
      </c>
      <c r="B18" s="122"/>
      <c r="C18" s="122"/>
      <c r="D18" s="123"/>
      <c r="E18" s="3">
        <v>4</v>
      </c>
      <c r="F18" s="4">
        <f t="shared" si="1"/>
        <v>1</v>
      </c>
      <c r="G18" s="5" t="str">
        <f t="shared" si="2"/>
        <v>EX</v>
      </c>
      <c r="H18" s="3">
        <v>4</v>
      </c>
      <c r="I18" s="4">
        <f t="shared" si="3"/>
        <v>1</v>
      </c>
      <c r="J18" s="5" t="str">
        <f t="shared" si="4"/>
        <v>EX</v>
      </c>
      <c r="K18" s="3">
        <v>3</v>
      </c>
      <c r="L18" s="4">
        <f t="shared" si="5"/>
        <v>0.75</v>
      </c>
      <c r="M18" s="5" t="str">
        <f t="shared" si="6"/>
        <v>SA</v>
      </c>
      <c r="N18" s="3">
        <v>3</v>
      </c>
      <c r="O18" s="4">
        <f t="shared" si="7"/>
        <v>0.75</v>
      </c>
      <c r="P18" s="5" t="str">
        <f t="shared" si="8"/>
        <v>SA</v>
      </c>
      <c r="Q18" s="3">
        <v>3</v>
      </c>
      <c r="R18" s="4">
        <f t="shared" si="9"/>
        <v>0.75</v>
      </c>
      <c r="S18" s="5" t="str">
        <f t="shared" si="10"/>
        <v>SA</v>
      </c>
      <c r="T18" s="3">
        <v>4</v>
      </c>
      <c r="U18" s="4">
        <f t="shared" si="11"/>
        <v>1</v>
      </c>
      <c r="V18" s="5" t="str">
        <f t="shared" si="12"/>
        <v>EX</v>
      </c>
      <c r="W18" s="3">
        <v>4</v>
      </c>
      <c r="X18" s="4">
        <f t="shared" si="13"/>
        <v>1</v>
      </c>
      <c r="Y18" s="5" t="str">
        <f t="shared" si="14"/>
        <v>EX</v>
      </c>
      <c r="Z18" s="3">
        <v>3</v>
      </c>
      <c r="AA18" s="4">
        <f t="shared" si="15"/>
        <v>0.75</v>
      </c>
      <c r="AB18" s="5" t="str">
        <f t="shared" si="16"/>
        <v>SA</v>
      </c>
      <c r="AC18" s="3">
        <v>3</v>
      </c>
      <c r="AD18" s="4">
        <f t="shared" si="17"/>
        <v>0.75</v>
      </c>
      <c r="AE18" s="5" t="str">
        <f t="shared" si="18"/>
        <v>SA</v>
      </c>
      <c r="AF18" s="3">
        <v>3</v>
      </c>
      <c r="AG18" s="4">
        <f t="shared" si="19"/>
        <v>0.75</v>
      </c>
      <c r="AH18" s="6" t="str">
        <f t="shared" si="20"/>
        <v>SA</v>
      </c>
      <c r="AI18" s="124">
        <f t="shared" si="21"/>
        <v>8.5</v>
      </c>
      <c r="AJ18" s="125"/>
      <c r="AK18" s="7" t="str">
        <f t="shared" si="0"/>
        <v>NT</v>
      </c>
    </row>
    <row r="19" spans="1:37">
      <c r="A19" s="121" t="s">
        <v>28</v>
      </c>
      <c r="B19" s="122"/>
      <c r="C19" s="122"/>
      <c r="D19" s="123"/>
      <c r="E19" s="3">
        <v>3</v>
      </c>
      <c r="F19" s="4">
        <f t="shared" si="1"/>
        <v>0.75</v>
      </c>
      <c r="G19" s="5" t="str">
        <f t="shared" si="2"/>
        <v>SA</v>
      </c>
      <c r="H19" s="3">
        <v>4</v>
      </c>
      <c r="I19" s="4">
        <f t="shared" si="3"/>
        <v>1</v>
      </c>
      <c r="J19" s="5" t="str">
        <f t="shared" si="4"/>
        <v>EX</v>
      </c>
      <c r="K19" s="3">
        <v>3</v>
      </c>
      <c r="L19" s="4">
        <f t="shared" si="5"/>
        <v>0.75</v>
      </c>
      <c r="M19" s="5" t="str">
        <f t="shared" si="6"/>
        <v>SA</v>
      </c>
      <c r="N19" s="3">
        <v>3</v>
      </c>
      <c r="O19" s="4">
        <f t="shared" si="7"/>
        <v>0.75</v>
      </c>
      <c r="P19" s="5" t="str">
        <f t="shared" si="8"/>
        <v>SA</v>
      </c>
      <c r="Q19" s="3">
        <v>2</v>
      </c>
      <c r="R19" s="4">
        <f t="shared" si="9"/>
        <v>0.5</v>
      </c>
      <c r="S19" s="5" t="str">
        <f t="shared" si="10"/>
        <v>EL</v>
      </c>
      <c r="T19" s="3">
        <v>1</v>
      </c>
      <c r="U19" s="4">
        <f t="shared" si="11"/>
        <v>0.25</v>
      </c>
      <c r="V19" s="5" t="str">
        <f t="shared" si="12"/>
        <v>IN</v>
      </c>
      <c r="W19" s="3">
        <v>4</v>
      </c>
      <c r="X19" s="4">
        <f t="shared" si="13"/>
        <v>1</v>
      </c>
      <c r="Y19" s="5" t="str">
        <f t="shared" si="14"/>
        <v>EX</v>
      </c>
      <c r="Z19" s="3">
        <v>3</v>
      </c>
      <c r="AA19" s="4">
        <f t="shared" si="15"/>
        <v>0.75</v>
      </c>
      <c r="AB19" s="5" t="str">
        <f t="shared" si="16"/>
        <v>SA</v>
      </c>
      <c r="AC19" s="3">
        <v>2</v>
      </c>
      <c r="AD19" s="4">
        <f t="shared" si="17"/>
        <v>0.5</v>
      </c>
      <c r="AE19" s="5" t="str">
        <f t="shared" si="18"/>
        <v>EL</v>
      </c>
      <c r="AF19" s="3">
        <v>3</v>
      </c>
      <c r="AG19" s="4">
        <f t="shared" si="19"/>
        <v>0.75</v>
      </c>
      <c r="AH19" s="6" t="str">
        <f t="shared" si="20"/>
        <v>SA</v>
      </c>
      <c r="AI19" s="124">
        <f t="shared" si="21"/>
        <v>7</v>
      </c>
      <c r="AJ19" s="125"/>
      <c r="AK19" s="7" t="str">
        <f t="shared" si="0"/>
        <v>NT</v>
      </c>
    </row>
    <row r="20" spans="1:37">
      <c r="A20" s="121" t="s">
        <v>29</v>
      </c>
      <c r="B20" s="122"/>
      <c r="C20" s="122"/>
      <c r="D20" s="123"/>
      <c r="E20" s="3">
        <v>4</v>
      </c>
      <c r="F20" s="4">
        <f t="shared" si="1"/>
        <v>1</v>
      </c>
      <c r="G20" s="5" t="str">
        <f t="shared" si="2"/>
        <v>EX</v>
      </c>
      <c r="H20" s="3">
        <v>4</v>
      </c>
      <c r="I20" s="4">
        <f t="shared" si="3"/>
        <v>1</v>
      </c>
      <c r="J20" s="5" t="str">
        <f t="shared" si="4"/>
        <v>EX</v>
      </c>
      <c r="K20" s="3">
        <v>4</v>
      </c>
      <c r="L20" s="4">
        <f t="shared" si="5"/>
        <v>1</v>
      </c>
      <c r="M20" s="5" t="str">
        <f t="shared" si="6"/>
        <v>EX</v>
      </c>
      <c r="N20" s="3">
        <v>4</v>
      </c>
      <c r="O20" s="4">
        <f t="shared" si="7"/>
        <v>1</v>
      </c>
      <c r="P20" s="5" t="str">
        <f t="shared" si="8"/>
        <v>EX</v>
      </c>
      <c r="Q20" s="3">
        <v>2</v>
      </c>
      <c r="R20" s="4">
        <f t="shared" si="9"/>
        <v>0.5</v>
      </c>
      <c r="S20" s="5" t="str">
        <f t="shared" si="10"/>
        <v>EL</v>
      </c>
      <c r="T20" s="3">
        <v>4</v>
      </c>
      <c r="U20" s="4">
        <f t="shared" si="11"/>
        <v>1</v>
      </c>
      <c r="V20" s="5" t="str">
        <f t="shared" si="12"/>
        <v>EX</v>
      </c>
      <c r="W20" s="3">
        <v>4</v>
      </c>
      <c r="X20" s="4">
        <f t="shared" si="13"/>
        <v>1</v>
      </c>
      <c r="Y20" s="5" t="str">
        <f t="shared" si="14"/>
        <v>EX</v>
      </c>
      <c r="Z20" s="3">
        <v>3</v>
      </c>
      <c r="AA20" s="4">
        <f t="shared" si="15"/>
        <v>0.75</v>
      </c>
      <c r="AB20" s="5" t="str">
        <f t="shared" si="16"/>
        <v>SA</v>
      </c>
      <c r="AC20" s="3">
        <v>4</v>
      </c>
      <c r="AD20" s="4">
        <f t="shared" si="17"/>
        <v>1</v>
      </c>
      <c r="AE20" s="5" t="str">
        <f t="shared" si="18"/>
        <v>EX</v>
      </c>
      <c r="AF20" s="3">
        <v>4</v>
      </c>
      <c r="AG20" s="4">
        <f t="shared" si="19"/>
        <v>1</v>
      </c>
      <c r="AH20" s="6" t="str">
        <f t="shared" si="20"/>
        <v>EX</v>
      </c>
      <c r="AI20" s="124">
        <f t="shared" si="21"/>
        <v>9.25</v>
      </c>
      <c r="AJ20" s="125"/>
      <c r="AK20" s="7" t="str">
        <f t="shared" si="0"/>
        <v>SB</v>
      </c>
    </row>
    <row r="21" spans="1:37">
      <c r="A21" s="121" t="s">
        <v>30</v>
      </c>
      <c r="B21" s="122"/>
      <c r="C21" s="122"/>
      <c r="D21" s="123"/>
      <c r="E21" s="3">
        <v>4</v>
      </c>
      <c r="F21" s="4">
        <f t="shared" si="1"/>
        <v>1</v>
      </c>
      <c r="G21" s="5" t="str">
        <f t="shared" si="2"/>
        <v>EX</v>
      </c>
      <c r="H21" s="3">
        <v>4</v>
      </c>
      <c r="I21" s="4">
        <f t="shared" si="3"/>
        <v>1</v>
      </c>
      <c r="J21" s="5" t="str">
        <f t="shared" si="4"/>
        <v>EX</v>
      </c>
      <c r="K21" s="3">
        <v>4</v>
      </c>
      <c r="L21" s="4">
        <f t="shared" si="5"/>
        <v>1</v>
      </c>
      <c r="M21" s="5" t="str">
        <f t="shared" si="6"/>
        <v>EX</v>
      </c>
      <c r="N21" s="3">
        <v>4</v>
      </c>
      <c r="O21" s="4">
        <f t="shared" si="7"/>
        <v>1</v>
      </c>
      <c r="P21" s="5" t="str">
        <f t="shared" si="8"/>
        <v>EX</v>
      </c>
      <c r="Q21" s="3">
        <v>3</v>
      </c>
      <c r="R21" s="4">
        <f t="shared" si="9"/>
        <v>0.75</v>
      </c>
      <c r="S21" s="5" t="str">
        <f t="shared" si="10"/>
        <v>SA</v>
      </c>
      <c r="T21" s="3">
        <v>4</v>
      </c>
      <c r="U21" s="4">
        <f t="shared" si="11"/>
        <v>1</v>
      </c>
      <c r="V21" s="5" t="str">
        <f t="shared" si="12"/>
        <v>EX</v>
      </c>
      <c r="W21" s="3">
        <v>3</v>
      </c>
      <c r="X21" s="4">
        <f t="shared" si="13"/>
        <v>0.75</v>
      </c>
      <c r="Y21" s="5" t="str">
        <f t="shared" si="14"/>
        <v>SA</v>
      </c>
      <c r="Z21" s="3">
        <v>4</v>
      </c>
      <c r="AA21" s="4">
        <f t="shared" si="15"/>
        <v>1</v>
      </c>
      <c r="AB21" s="5" t="str">
        <f t="shared" si="16"/>
        <v>EX</v>
      </c>
      <c r="AC21" s="3">
        <v>4</v>
      </c>
      <c r="AD21" s="4">
        <f t="shared" si="17"/>
        <v>1</v>
      </c>
      <c r="AE21" s="5" t="str">
        <f t="shared" si="18"/>
        <v>EX</v>
      </c>
      <c r="AF21" s="3">
        <v>4</v>
      </c>
      <c r="AG21" s="4">
        <f t="shared" si="19"/>
        <v>1</v>
      </c>
      <c r="AH21" s="6" t="str">
        <f t="shared" si="20"/>
        <v>EX</v>
      </c>
      <c r="AI21" s="124">
        <f t="shared" si="21"/>
        <v>9.5</v>
      </c>
      <c r="AJ21" s="125"/>
      <c r="AK21" s="7" t="str">
        <f t="shared" si="0"/>
        <v>SB</v>
      </c>
    </row>
    <row r="22" spans="1:37">
      <c r="A22" s="121" t="s">
        <v>31</v>
      </c>
      <c r="B22" s="122"/>
      <c r="C22" s="122"/>
      <c r="D22" s="123"/>
      <c r="E22" s="3">
        <v>4</v>
      </c>
      <c r="F22" s="4">
        <f t="shared" si="1"/>
        <v>1</v>
      </c>
      <c r="G22" s="5" t="str">
        <f t="shared" si="2"/>
        <v>EX</v>
      </c>
      <c r="H22" s="3">
        <v>4</v>
      </c>
      <c r="I22" s="4">
        <f t="shared" si="3"/>
        <v>1</v>
      </c>
      <c r="J22" s="5" t="str">
        <f t="shared" si="4"/>
        <v>EX</v>
      </c>
      <c r="K22" s="3">
        <v>3</v>
      </c>
      <c r="L22" s="4">
        <f t="shared" si="5"/>
        <v>0.75</v>
      </c>
      <c r="M22" s="5" t="str">
        <f t="shared" si="6"/>
        <v>SA</v>
      </c>
      <c r="N22" s="3">
        <v>4</v>
      </c>
      <c r="O22" s="4">
        <f t="shared" si="7"/>
        <v>1</v>
      </c>
      <c r="P22" s="5" t="str">
        <f t="shared" si="8"/>
        <v>EX</v>
      </c>
      <c r="Q22" s="3">
        <v>3</v>
      </c>
      <c r="R22" s="4">
        <f t="shared" si="9"/>
        <v>0.75</v>
      </c>
      <c r="S22" s="5" t="str">
        <f t="shared" si="10"/>
        <v>SA</v>
      </c>
      <c r="T22" s="3">
        <v>3</v>
      </c>
      <c r="U22" s="4">
        <f t="shared" si="11"/>
        <v>0.75</v>
      </c>
      <c r="V22" s="5" t="str">
        <f t="shared" si="12"/>
        <v>SA</v>
      </c>
      <c r="W22" s="3">
        <v>3</v>
      </c>
      <c r="X22" s="4">
        <f t="shared" si="13"/>
        <v>0.75</v>
      </c>
      <c r="Y22" s="5" t="str">
        <f t="shared" si="14"/>
        <v>SA</v>
      </c>
      <c r="Z22" s="3">
        <v>4</v>
      </c>
      <c r="AA22" s="4">
        <f t="shared" si="15"/>
        <v>1</v>
      </c>
      <c r="AB22" s="5" t="str">
        <f t="shared" si="16"/>
        <v>EX</v>
      </c>
      <c r="AC22" s="3">
        <v>4</v>
      </c>
      <c r="AD22" s="4">
        <f t="shared" si="17"/>
        <v>1</v>
      </c>
      <c r="AE22" s="5" t="str">
        <f t="shared" si="18"/>
        <v>EX</v>
      </c>
      <c r="AF22" s="3">
        <v>3</v>
      </c>
      <c r="AG22" s="4">
        <f t="shared" si="19"/>
        <v>0.75</v>
      </c>
      <c r="AH22" s="6" t="str">
        <f t="shared" si="20"/>
        <v>SA</v>
      </c>
      <c r="AI22" s="124">
        <f t="shared" si="21"/>
        <v>8.75</v>
      </c>
      <c r="AJ22" s="125"/>
      <c r="AK22" s="7" t="str">
        <f t="shared" si="0"/>
        <v>NT</v>
      </c>
    </row>
    <row r="23" spans="1:37">
      <c r="A23" s="121" t="s">
        <v>32</v>
      </c>
      <c r="B23" s="122"/>
      <c r="C23" s="122"/>
      <c r="D23" s="123"/>
      <c r="E23" s="8">
        <v>1</v>
      </c>
      <c r="F23" s="9">
        <f t="shared" si="1"/>
        <v>0.25</v>
      </c>
      <c r="G23" s="10" t="str">
        <f t="shared" si="2"/>
        <v>IN</v>
      </c>
      <c r="H23" s="8">
        <v>3</v>
      </c>
      <c r="I23" s="9">
        <f t="shared" si="3"/>
        <v>0.75</v>
      </c>
      <c r="J23" s="10" t="str">
        <f t="shared" si="4"/>
        <v>SA</v>
      </c>
      <c r="K23" s="8">
        <v>4</v>
      </c>
      <c r="L23" s="9">
        <f t="shared" si="5"/>
        <v>1</v>
      </c>
      <c r="M23" s="10" t="str">
        <f t="shared" si="6"/>
        <v>EX</v>
      </c>
      <c r="N23" s="8">
        <v>4</v>
      </c>
      <c r="O23" s="9">
        <f t="shared" si="7"/>
        <v>1</v>
      </c>
      <c r="P23" s="10" t="str">
        <f t="shared" si="8"/>
        <v>EX</v>
      </c>
      <c r="Q23" s="8">
        <v>4</v>
      </c>
      <c r="R23" s="9">
        <f t="shared" si="9"/>
        <v>1</v>
      </c>
      <c r="S23" s="10" t="str">
        <f t="shared" si="10"/>
        <v>EX</v>
      </c>
      <c r="T23" s="8">
        <v>0</v>
      </c>
      <c r="U23" s="9">
        <f t="shared" si="11"/>
        <v>0</v>
      </c>
      <c r="V23" s="10" t="str">
        <f t="shared" si="12"/>
        <v>IN</v>
      </c>
      <c r="W23" s="8">
        <v>1</v>
      </c>
      <c r="X23" s="9">
        <f t="shared" si="13"/>
        <v>0.25</v>
      </c>
      <c r="Y23" s="10" t="str">
        <f t="shared" si="14"/>
        <v>IN</v>
      </c>
      <c r="Z23" s="8">
        <v>4</v>
      </c>
      <c r="AA23" s="9">
        <f t="shared" si="15"/>
        <v>1</v>
      </c>
      <c r="AB23" s="10" t="str">
        <f t="shared" si="16"/>
        <v>EX</v>
      </c>
      <c r="AC23" s="8">
        <v>4</v>
      </c>
      <c r="AD23" s="9">
        <f t="shared" si="17"/>
        <v>1</v>
      </c>
      <c r="AE23" s="10" t="str">
        <f t="shared" si="18"/>
        <v>EX</v>
      </c>
      <c r="AF23" s="8">
        <v>1</v>
      </c>
      <c r="AG23" s="9">
        <f t="shared" si="19"/>
        <v>0.25</v>
      </c>
      <c r="AH23" s="11" t="str">
        <f t="shared" si="20"/>
        <v>IN</v>
      </c>
      <c r="AI23" s="126">
        <f t="shared" si="21"/>
        <v>6.5</v>
      </c>
      <c r="AJ23" s="127"/>
      <c r="AK23" s="12" t="str">
        <f t="shared" si="0"/>
        <v>BI</v>
      </c>
    </row>
    <row r="24" spans="1:37" ht="15.75" thickBot="1">
      <c r="A24" s="13"/>
      <c r="B24" s="13"/>
      <c r="C24" s="13"/>
      <c r="D24" s="13"/>
      <c r="E24" s="2"/>
      <c r="F24" s="1"/>
      <c r="G24" s="2"/>
      <c r="H24" s="2"/>
      <c r="I24" s="1"/>
      <c r="J24" s="2"/>
      <c r="K24" s="2"/>
      <c r="L24" s="1"/>
      <c r="M24" s="2"/>
      <c r="N24" s="2"/>
      <c r="O24" s="1"/>
      <c r="P24" s="2"/>
      <c r="Q24" s="2"/>
      <c r="R24" s="1"/>
      <c r="S24" s="2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</row>
    <row r="25" spans="1:37" ht="15.75" thickBot="1">
      <c r="A25" s="113" t="s">
        <v>150</v>
      </c>
      <c r="B25" s="113"/>
      <c r="C25" s="113"/>
      <c r="D25" s="114"/>
      <c r="E25" s="115" t="s">
        <v>34</v>
      </c>
      <c r="F25" s="116"/>
      <c r="G25" s="117"/>
      <c r="H25" s="115" t="s">
        <v>35</v>
      </c>
      <c r="I25" s="116"/>
      <c r="J25" s="117"/>
      <c r="K25" s="115" t="s">
        <v>36</v>
      </c>
      <c r="L25" s="116"/>
      <c r="M25" s="117"/>
      <c r="N25" s="115" t="s">
        <v>37</v>
      </c>
      <c r="O25" s="116"/>
      <c r="P25" s="117"/>
      <c r="Q25" s="118" t="s">
        <v>38</v>
      </c>
      <c r="R25" s="119"/>
      <c r="S25" s="120"/>
      <c r="T25" s="2"/>
      <c r="U25" s="1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</row>
    <row r="26" spans="1:37">
      <c r="A26" s="106" t="s">
        <v>39</v>
      </c>
      <c r="B26" s="106"/>
      <c r="C26" s="106"/>
      <c r="D26" s="106"/>
      <c r="E26" s="107">
        <f>COUNTIF(AI3:AI23,"&lt;10,1")-Q26-N26-K26-H26</f>
        <v>3</v>
      </c>
      <c r="F26" s="108"/>
      <c r="G26" s="109"/>
      <c r="H26" s="107">
        <f>COUNTIF(AI3:AI23,"&lt;8,76")-Q26-N26-K26</f>
        <v>13</v>
      </c>
      <c r="I26" s="108"/>
      <c r="J26" s="109"/>
      <c r="K26" s="107">
        <f>COUNTIF(AI3:AI23,"&lt;6,80")-Q26-N26</f>
        <v>2</v>
      </c>
      <c r="L26" s="108"/>
      <c r="M26" s="109"/>
      <c r="N26" s="107">
        <f>COUNTIF(AI3:AI23,"&lt;5,8")-Q26</f>
        <v>3</v>
      </c>
      <c r="O26" s="108"/>
      <c r="P26" s="109"/>
      <c r="Q26" s="107">
        <f>COUNTIFS(AI3:AI23,"&lt;4,8")</f>
        <v>0</v>
      </c>
      <c r="R26" s="108"/>
      <c r="S26" s="109"/>
      <c r="T26" s="2"/>
      <c r="U26" s="1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</row>
    <row r="27" spans="1:37" ht="15.75" thickBot="1">
      <c r="A27" s="106"/>
      <c r="B27" s="106"/>
      <c r="C27" s="106"/>
      <c r="D27" s="106"/>
      <c r="E27" s="110">
        <f>E26/20</f>
        <v>0.15</v>
      </c>
      <c r="F27" s="111"/>
      <c r="G27" s="112"/>
      <c r="H27" s="110">
        <f>H26/20</f>
        <v>0.65</v>
      </c>
      <c r="I27" s="111"/>
      <c r="J27" s="112"/>
      <c r="K27" s="110">
        <f>K26/20</f>
        <v>0.1</v>
      </c>
      <c r="L27" s="111"/>
      <c r="M27" s="112"/>
      <c r="N27" s="110">
        <f>N26/20</f>
        <v>0.15</v>
      </c>
      <c r="O27" s="111"/>
      <c r="P27" s="112"/>
      <c r="Q27" s="110">
        <f>Q26/20</f>
        <v>0</v>
      </c>
      <c r="R27" s="111"/>
      <c r="S27" s="112"/>
      <c r="T27" s="2"/>
      <c r="U27" s="1"/>
      <c r="V27" s="2"/>
      <c r="W27" s="2"/>
      <c r="X27" s="1"/>
      <c r="Y27" s="2"/>
      <c r="Z27" s="2"/>
      <c r="AA27" s="1"/>
      <c r="AB27" s="2"/>
      <c r="AC27" s="2"/>
      <c r="AD27" s="1"/>
      <c r="AE27" s="2"/>
      <c r="AF27" s="2"/>
      <c r="AG27" s="1"/>
      <c r="AH27" s="2"/>
      <c r="AI27" s="2"/>
      <c r="AJ27" s="2"/>
      <c r="AK27" s="2"/>
    </row>
    <row r="28" spans="1:37">
      <c r="A28" s="14"/>
      <c r="B28" s="14"/>
      <c r="C28" s="14"/>
      <c r="D28" s="14"/>
      <c r="E28" s="15"/>
      <c r="F28" s="16"/>
      <c r="G28" s="15"/>
      <c r="H28" s="15"/>
      <c r="I28" s="16"/>
      <c r="J28" s="15"/>
      <c r="K28" s="15"/>
      <c r="L28" s="16"/>
      <c r="M28" s="15"/>
      <c r="N28" s="15"/>
      <c r="O28" s="16"/>
      <c r="P28" s="15"/>
      <c r="Q28" s="15"/>
      <c r="R28" s="16"/>
      <c r="S28" s="15"/>
      <c r="T28" s="2"/>
      <c r="U28" s="1"/>
      <c r="V28" s="2"/>
      <c r="W28" s="2"/>
      <c r="X28" s="1"/>
      <c r="Y28" s="2"/>
      <c r="Z28" s="2"/>
      <c r="AA28" s="1"/>
      <c r="AB28" s="2"/>
      <c r="AC28" s="2"/>
      <c r="AD28" s="1"/>
      <c r="AE28" s="2"/>
      <c r="AF28" s="2"/>
      <c r="AG28" s="1"/>
      <c r="AH28" s="2"/>
      <c r="AI28" s="2"/>
      <c r="AJ28" s="2"/>
      <c r="AK28" s="2"/>
    </row>
    <row r="29" spans="1:37">
      <c r="A29" s="14"/>
      <c r="B29" s="17" t="s">
        <v>40</v>
      </c>
      <c r="C29" s="18"/>
      <c r="D29" s="13"/>
      <c r="E29" s="15"/>
      <c r="F29" s="16"/>
      <c r="G29" s="15"/>
      <c r="H29" s="15"/>
      <c r="I29" s="16"/>
      <c r="J29" s="15"/>
      <c r="K29" s="15"/>
      <c r="L29" s="16"/>
      <c r="M29" s="15"/>
      <c r="N29" s="15"/>
      <c r="O29" s="16"/>
      <c r="P29" s="15"/>
      <c r="Q29" s="15"/>
      <c r="R29" s="16"/>
      <c r="S29" s="15"/>
      <c r="T29" s="15"/>
      <c r="U29" s="16"/>
      <c r="V29" s="2"/>
      <c r="W29" s="2"/>
      <c r="X29" s="1"/>
      <c r="Y29" s="2"/>
      <c r="Z29" s="2"/>
      <c r="AA29" s="1"/>
      <c r="AB29" s="2"/>
      <c r="AC29" s="2"/>
      <c r="AD29" s="1"/>
      <c r="AE29" s="2"/>
      <c r="AF29" s="2"/>
      <c r="AG29" s="1"/>
      <c r="AH29" s="2"/>
      <c r="AI29" s="2"/>
      <c r="AJ29" s="2"/>
      <c r="AK29" s="2"/>
    </row>
    <row r="30" spans="1:37">
      <c r="A30" s="14"/>
      <c r="B30" s="19"/>
      <c r="C30" s="20"/>
      <c r="D30" s="13"/>
      <c r="E30" s="15"/>
      <c r="F30" s="16"/>
      <c r="G30" s="15"/>
      <c r="H30" s="15"/>
      <c r="I30" s="16"/>
      <c r="J30" s="15"/>
      <c r="K30" s="15"/>
      <c r="L30" s="16"/>
      <c r="M30" s="15"/>
      <c r="N30" s="15"/>
      <c r="O30" s="16"/>
      <c r="P30" s="15"/>
      <c r="Q30" s="15"/>
      <c r="R30" s="16"/>
      <c r="S30" s="15"/>
      <c r="T30" s="15"/>
      <c r="U30" s="16"/>
      <c r="V30" s="2"/>
      <c r="W30" s="2"/>
      <c r="X30" s="1"/>
      <c r="Y30" s="2"/>
      <c r="Z30" s="2"/>
      <c r="AA30" s="1"/>
      <c r="AB30" s="2"/>
      <c r="AC30" s="2"/>
      <c r="AD30" s="1"/>
      <c r="AE30" s="2"/>
      <c r="AF30" s="2"/>
      <c r="AG30" s="1"/>
      <c r="AH30" s="2"/>
      <c r="AI30" s="2"/>
      <c r="AJ30" s="2"/>
      <c r="AK30" s="2"/>
    </row>
    <row r="31" spans="1:37">
      <c r="A31" s="13"/>
      <c r="B31" s="19" t="s">
        <v>151</v>
      </c>
      <c r="C31" s="20"/>
      <c r="D31" s="13"/>
      <c r="E31" s="15"/>
      <c r="F31" s="16"/>
      <c r="G31" s="15"/>
      <c r="H31" s="15"/>
      <c r="I31" s="16"/>
      <c r="J31" s="15"/>
      <c r="K31" s="15"/>
      <c r="L31" s="16"/>
      <c r="M31" s="15"/>
      <c r="N31" s="15"/>
      <c r="O31" s="16"/>
      <c r="P31" s="15"/>
      <c r="Q31" s="15"/>
      <c r="R31" s="16"/>
      <c r="S31" s="2"/>
      <c r="T31" s="2"/>
      <c r="U31" s="1"/>
      <c r="V31" s="2"/>
      <c r="W31" s="21"/>
      <c r="X31" s="22"/>
      <c r="Y31" s="21"/>
      <c r="Z31" s="21"/>
      <c r="AA31" s="22"/>
      <c r="AB31" s="86" t="s">
        <v>42</v>
      </c>
      <c r="AC31" s="87"/>
      <c r="AD31" s="86" t="s">
        <v>43</v>
      </c>
      <c r="AE31" s="87"/>
      <c r="AF31" s="86" t="s">
        <v>44</v>
      </c>
      <c r="AG31" s="87"/>
      <c r="AH31" s="92" t="s">
        <v>45</v>
      </c>
      <c r="AI31" s="93"/>
      <c r="AJ31" s="2"/>
      <c r="AK31" s="2"/>
    </row>
    <row r="32" spans="1:37">
      <c r="A32" s="13"/>
      <c r="B32" s="14"/>
      <c r="C32" s="23"/>
      <c r="D32" s="13"/>
      <c r="E32" s="15"/>
      <c r="F32" s="16"/>
      <c r="G32" s="15"/>
      <c r="H32" s="15"/>
      <c r="I32" s="16"/>
      <c r="J32" s="15"/>
      <c r="K32" s="15"/>
      <c r="L32" s="16"/>
      <c r="M32" s="15"/>
      <c r="N32" s="15"/>
      <c r="O32" s="16"/>
      <c r="P32" s="15"/>
      <c r="Q32" s="15"/>
      <c r="R32" s="16"/>
      <c r="S32" s="2"/>
      <c r="T32" s="2"/>
      <c r="U32" s="1"/>
      <c r="V32" s="2"/>
      <c r="W32" s="21"/>
      <c r="X32" s="22"/>
      <c r="Y32" s="21"/>
      <c r="Z32" s="21"/>
      <c r="AA32" s="22"/>
      <c r="AB32" s="88"/>
      <c r="AC32" s="89"/>
      <c r="AD32" s="88"/>
      <c r="AE32" s="89"/>
      <c r="AF32" s="88"/>
      <c r="AG32" s="89"/>
      <c r="AH32" s="94"/>
      <c r="AI32" s="95"/>
      <c r="AJ32" s="2"/>
      <c r="AK32" s="2"/>
    </row>
    <row r="33" spans="1:37">
      <c r="A33" s="13"/>
      <c r="B33" s="19"/>
      <c r="C33" s="20"/>
      <c r="D33" s="13"/>
      <c r="E33" s="2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1"/>
      <c r="S33" s="2"/>
      <c r="T33" s="2"/>
      <c r="U33" s="1"/>
      <c r="V33" s="2"/>
      <c r="W33" s="21"/>
      <c r="X33" s="22"/>
      <c r="Y33" s="21"/>
      <c r="Z33" s="21"/>
      <c r="AA33" s="22"/>
      <c r="AB33" s="88"/>
      <c r="AC33" s="89"/>
      <c r="AD33" s="88"/>
      <c r="AE33" s="89"/>
      <c r="AF33" s="88"/>
      <c r="AG33" s="89"/>
      <c r="AH33" s="94"/>
      <c r="AI33" s="95"/>
      <c r="AJ33" s="2"/>
      <c r="AK33" s="2"/>
    </row>
    <row r="34" spans="1:37">
      <c r="A34" s="13"/>
      <c r="B34" s="19"/>
      <c r="C34" s="20"/>
      <c r="D34" s="13"/>
      <c r="E34" s="2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1"/>
      <c r="S34" s="2"/>
      <c r="T34" s="2"/>
      <c r="U34" s="1"/>
      <c r="V34" s="2"/>
      <c r="W34" s="21"/>
      <c r="X34" s="22"/>
      <c r="Y34" s="21"/>
      <c r="Z34" s="21"/>
      <c r="AA34" s="22"/>
      <c r="AB34" s="90"/>
      <c r="AC34" s="91"/>
      <c r="AD34" s="90"/>
      <c r="AE34" s="91"/>
      <c r="AF34" s="90"/>
      <c r="AG34" s="91"/>
      <c r="AH34" s="96"/>
      <c r="AI34" s="97"/>
      <c r="AJ34" s="2"/>
      <c r="AK34" s="2"/>
    </row>
    <row r="35" spans="1:37">
      <c r="A35" s="13"/>
      <c r="B35" s="17" t="s">
        <v>46</v>
      </c>
      <c r="C35" s="18"/>
      <c r="D35" s="13"/>
      <c r="E35" s="2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1"/>
      <c r="S35" s="2"/>
      <c r="T35" s="2"/>
      <c r="U35" s="1"/>
      <c r="V35" s="2"/>
      <c r="W35" s="24"/>
      <c r="X35" s="25"/>
      <c r="Y35" s="24"/>
      <c r="Z35" s="24"/>
      <c r="AA35" s="25"/>
      <c r="AB35" s="98" t="s">
        <v>47</v>
      </c>
      <c r="AC35" s="99"/>
      <c r="AD35" s="98" t="s">
        <v>48</v>
      </c>
      <c r="AE35" s="99"/>
      <c r="AF35" s="98" t="s">
        <v>49</v>
      </c>
      <c r="AG35" s="99"/>
      <c r="AH35" s="102">
        <v>-0.5</v>
      </c>
      <c r="AI35" s="103"/>
      <c r="AJ35" s="2"/>
      <c r="AK35" s="2"/>
    </row>
    <row r="36" spans="1:37">
      <c r="A36" s="13"/>
      <c r="B36" s="13"/>
      <c r="C36" s="13"/>
      <c r="D36" s="13"/>
      <c r="E36" s="2"/>
      <c r="F36" s="1"/>
      <c r="G36" s="2"/>
      <c r="H36" s="2"/>
      <c r="I36" s="1"/>
      <c r="J36" s="2"/>
      <c r="K36" s="2"/>
      <c r="L36" s="1"/>
      <c r="M36" s="2"/>
      <c r="N36" s="2"/>
      <c r="O36" s="1"/>
      <c r="P36" s="2"/>
      <c r="Q36" s="2"/>
      <c r="R36" s="1"/>
      <c r="S36" s="2"/>
      <c r="T36" s="2"/>
      <c r="U36" s="1"/>
      <c r="V36" s="2"/>
      <c r="W36" s="24"/>
      <c r="X36" s="25"/>
      <c r="Y36" s="24"/>
      <c r="Z36" s="24"/>
      <c r="AA36" s="25"/>
      <c r="AB36" s="100"/>
      <c r="AC36" s="101"/>
      <c r="AD36" s="100"/>
      <c r="AE36" s="101"/>
      <c r="AF36" s="100"/>
      <c r="AG36" s="101"/>
      <c r="AH36" s="104"/>
      <c r="AI36" s="105"/>
      <c r="AJ36" s="2"/>
      <c r="AK36" s="2"/>
    </row>
    <row r="37" spans="1:37">
      <c r="A37" s="13"/>
      <c r="B37" s="75" t="s">
        <v>152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78">
        <f>COUNTIF(G3:G23,"=EX")</f>
        <v>13</v>
      </c>
      <c r="AC37" s="79"/>
      <c r="AD37" s="78">
        <f>COUNTIF(G3:G23,"=SA")</f>
        <v>6</v>
      </c>
      <c r="AE37" s="79"/>
      <c r="AF37" s="78">
        <f>COUNTIF(G3:G23,"EL")</f>
        <v>0</v>
      </c>
      <c r="AG37" s="79"/>
      <c r="AH37" s="78">
        <f>COUNTIF(G3:G23,"=SA")</f>
        <v>6</v>
      </c>
      <c r="AI37" s="79"/>
      <c r="AJ37" s="2"/>
      <c r="AK37" s="2"/>
    </row>
    <row r="38" spans="1:37">
      <c r="A38" s="13"/>
      <c r="B38" s="75" t="s">
        <v>153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78">
        <f>COUNTIF(J3:J23,"=EX")</f>
        <v>15</v>
      </c>
      <c r="AC38" s="79"/>
      <c r="AD38" s="78">
        <f>COUNTIF(J3:J23,"=SA")</f>
        <v>3</v>
      </c>
      <c r="AE38" s="79"/>
      <c r="AF38" s="78">
        <f>COUNTIF(J3:J23,"=EL")</f>
        <v>2</v>
      </c>
      <c r="AG38" s="79"/>
      <c r="AH38" s="78">
        <f>COUNTIF(J3:J23,"=IN")</f>
        <v>1</v>
      </c>
      <c r="AI38" s="79"/>
      <c r="AJ38" s="2"/>
      <c r="AK38" s="2"/>
    </row>
    <row r="39" spans="1:37">
      <c r="A39" s="13"/>
      <c r="B39" s="75" t="s">
        <v>154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78">
        <f>COUNTIF(M3:M23,"=EX")</f>
        <v>15</v>
      </c>
      <c r="AC39" s="79"/>
      <c r="AD39" s="78">
        <f>COUNTIF(M3:M23,"=SA")</f>
        <v>6</v>
      </c>
      <c r="AE39" s="79"/>
      <c r="AF39" s="78">
        <f>COUNTIF(M3:M23,"=EL")</f>
        <v>0</v>
      </c>
      <c r="AG39" s="79"/>
      <c r="AH39" s="78">
        <f>COUNTIF(M3:M23,"=IN")</f>
        <v>0</v>
      </c>
      <c r="AI39" s="79"/>
      <c r="AJ39" s="2"/>
      <c r="AK39" s="2"/>
    </row>
    <row r="40" spans="1:37">
      <c r="A40" s="13"/>
      <c r="B40" s="75" t="s">
        <v>155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8">
        <f>COUNTIF(P3:P23,"=EX")</f>
        <v>12</v>
      </c>
      <c r="AC40" s="79"/>
      <c r="AD40" s="78">
        <f>COUNTIF(P3:P23,"=SA")</f>
        <v>9</v>
      </c>
      <c r="AE40" s="79"/>
      <c r="AF40" s="78">
        <f>COUNTIF(P3:P23,"=EL")</f>
        <v>0</v>
      </c>
      <c r="AG40" s="79"/>
      <c r="AH40" s="78">
        <f>COUNTIF(P3:P23,"=IN")</f>
        <v>0</v>
      </c>
      <c r="AI40" s="79"/>
      <c r="AJ40" s="2"/>
      <c r="AK40" s="2"/>
    </row>
    <row r="41" spans="1:37">
      <c r="A41" s="13"/>
      <c r="B41" s="75" t="s">
        <v>156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78">
        <f>COUNTIF(S3:S23,"=EX")</f>
        <v>2</v>
      </c>
      <c r="AC41" s="79"/>
      <c r="AD41" s="78">
        <f>COUNTIF(S3:S23,"=SA")</f>
        <v>9</v>
      </c>
      <c r="AE41" s="79"/>
      <c r="AF41" s="78">
        <f>COUNTIF(S3:S23,"=EL")</f>
        <v>9</v>
      </c>
      <c r="AG41" s="79"/>
      <c r="AH41" s="78">
        <f>COUNTIF(S3:S23,"=IN")</f>
        <v>1</v>
      </c>
      <c r="AI41" s="79"/>
      <c r="AJ41" s="2"/>
      <c r="AK41" s="2"/>
    </row>
    <row r="42" spans="1:37">
      <c r="A42" s="13"/>
      <c r="B42" s="75" t="s">
        <v>157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8">
        <f>COUNTIF(V3:V23,"=EX")</f>
        <v>12</v>
      </c>
      <c r="AC42" s="79"/>
      <c r="AD42" s="78">
        <f>COUNTIF(V3:V23,"=SA")</f>
        <v>2</v>
      </c>
      <c r="AE42" s="79"/>
      <c r="AF42" s="78">
        <f>COUNTIF(V3:V23,"=EL")</f>
        <v>5</v>
      </c>
      <c r="AG42" s="79"/>
      <c r="AH42" s="78">
        <f>COUNTIF(V3:V23,"=IN")</f>
        <v>2</v>
      </c>
      <c r="AI42" s="79"/>
      <c r="AJ42" s="2"/>
      <c r="AK42" s="2"/>
    </row>
    <row r="43" spans="1:37">
      <c r="A43" s="13"/>
      <c r="B43" s="75" t="s">
        <v>158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78">
        <f>COUNTIF(Y3:Y23,"=EX")</f>
        <v>11</v>
      </c>
      <c r="AC43" s="79"/>
      <c r="AD43" s="78">
        <f>COUNTIF(Y3:Y23,"=SA")</f>
        <v>7</v>
      </c>
      <c r="AE43" s="79"/>
      <c r="AF43" s="78">
        <f>COUNTIF(Y3:Y23,"=EL")</f>
        <v>1</v>
      </c>
      <c r="AG43" s="79"/>
      <c r="AH43" s="78">
        <f>COUNTIF(Y3:Y23,"=IN")</f>
        <v>2</v>
      </c>
      <c r="AI43" s="79"/>
      <c r="AJ43" s="2"/>
      <c r="AK43" s="2"/>
    </row>
    <row r="44" spans="1:37">
      <c r="A44" s="13"/>
      <c r="B44" s="75" t="s">
        <v>159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78">
        <f>COUNTIF(AB3:AB23,"=EX")</f>
        <v>7</v>
      </c>
      <c r="AC44" s="79"/>
      <c r="AD44" s="78">
        <f>COUNTIF(AB3:AB23,"=SA")</f>
        <v>5</v>
      </c>
      <c r="AE44" s="79"/>
      <c r="AF44" s="78">
        <f>COUNTIF(AB3:AB23,"=EL")</f>
        <v>4</v>
      </c>
      <c r="AG44" s="79"/>
      <c r="AH44" s="78">
        <f>COUNTIF(AB3:AB23,"=IN")</f>
        <v>5</v>
      </c>
      <c r="AI44" s="79"/>
      <c r="AJ44" s="2"/>
      <c r="AK44" s="2"/>
    </row>
    <row r="45" spans="1:37">
      <c r="A45" s="13"/>
      <c r="B45" s="75" t="s">
        <v>160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78">
        <f>COUNTIF(AE3:AE23,"=EX")</f>
        <v>9</v>
      </c>
      <c r="AC45" s="79"/>
      <c r="AD45" s="78">
        <f>COUNTIF(AE3:AE23,"=SA")</f>
        <v>4</v>
      </c>
      <c r="AE45" s="79"/>
      <c r="AF45" s="78">
        <f>COUNTIF(AE3:AE23,"=EL")</f>
        <v>5</v>
      </c>
      <c r="AG45" s="79"/>
      <c r="AH45" s="78">
        <f>COUNTIF(AE3:AE23,"=IN")</f>
        <v>3</v>
      </c>
      <c r="AI45" s="79"/>
      <c r="AJ45" s="2"/>
      <c r="AK45" s="2"/>
    </row>
    <row r="46" spans="1:37">
      <c r="A46" s="13"/>
      <c r="B46" s="75" t="s">
        <v>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78">
        <f>COUNTIF(AH3:AH23,"=EX")</f>
        <v>3</v>
      </c>
      <c r="AC46" s="79"/>
      <c r="AD46" s="78">
        <f>COUNTIF(AH3:AH23,"=SA")</f>
        <v>5</v>
      </c>
      <c r="AE46" s="79"/>
      <c r="AF46" s="78">
        <f>COUNTIF(AH3:AH23,"=EL")</f>
        <v>8</v>
      </c>
      <c r="AG46" s="79"/>
      <c r="AH46" s="78">
        <f>COUNTIF(AH3:AH23,"=IN")</f>
        <v>5</v>
      </c>
      <c r="AI46" s="79"/>
      <c r="AJ46" s="2"/>
      <c r="AK46" s="2"/>
    </row>
    <row r="47" spans="1:37">
      <c r="A47" s="13"/>
      <c r="B47" s="13"/>
      <c r="C47" s="13"/>
      <c r="D47" s="13"/>
      <c r="E47" s="2"/>
      <c r="F47" s="1"/>
      <c r="G47" s="2"/>
      <c r="H47" s="2"/>
      <c r="I47" s="1"/>
      <c r="J47" s="2"/>
      <c r="K47" s="2"/>
      <c r="L47" s="1"/>
      <c r="M47" s="2"/>
      <c r="N47" s="2"/>
      <c r="O47" s="1"/>
      <c r="P47" s="2"/>
      <c r="Q47" s="2"/>
      <c r="R47" s="1"/>
      <c r="S47" s="2"/>
      <c r="T47" s="2"/>
      <c r="U47" s="1"/>
      <c r="V47" s="2"/>
      <c r="W47" s="2"/>
      <c r="X47" s="1"/>
      <c r="Y47" s="2"/>
      <c r="Z47" s="2"/>
      <c r="AA47" s="1"/>
      <c r="AB47" s="2"/>
      <c r="AC47" s="2"/>
      <c r="AD47" s="1"/>
      <c r="AE47" s="2"/>
      <c r="AF47" s="2"/>
      <c r="AG47" s="1"/>
      <c r="AH47" s="2"/>
      <c r="AI47" s="2"/>
      <c r="AJ47" s="2"/>
      <c r="AK47" s="2"/>
    </row>
    <row r="48" spans="1:37">
      <c r="A48" s="13"/>
      <c r="B48" s="13"/>
      <c r="C48" s="13"/>
      <c r="D48" s="13"/>
      <c r="E48" s="2"/>
      <c r="F48" s="1"/>
      <c r="G48" s="2"/>
      <c r="H48" s="2"/>
      <c r="I48" s="1"/>
      <c r="J48" s="2"/>
      <c r="K48" s="2"/>
      <c r="L48" s="1"/>
      <c r="M48" s="2"/>
      <c r="N48" s="2"/>
      <c r="O48" s="1"/>
      <c r="P48" s="2"/>
      <c r="Q48" s="2"/>
      <c r="R48" s="1"/>
      <c r="S48" s="2"/>
      <c r="T48" s="2"/>
      <c r="U48" s="1"/>
      <c r="V48" s="2"/>
      <c r="W48" s="2"/>
      <c r="X48" s="1"/>
      <c r="Y48" s="2"/>
      <c r="Z48" s="2"/>
      <c r="AA48" s="1"/>
      <c r="AB48" s="2"/>
      <c r="AC48" s="2"/>
      <c r="AD48" s="1"/>
      <c r="AE48" s="2"/>
      <c r="AF48" s="2"/>
      <c r="AG48" s="1"/>
      <c r="AH48" s="2"/>
      <c r="AI48" s="2"/>
      <c r="AJ48" s="2"/>
      <c r="AK48" s="2"/>
    </row>
    <row r="49" spans="1:37">
      <c r="A49" s="13"/>
      <c r="B49" s="13"/>
      <c r="C49" s="13"/>
      <c r="D49" s="13"/>
      <c r="E49" s="2"/>
      <c r="F49" s="1"/>
      <c r="G49" s="2"/>
      <c r="H49" s="2"/>
      <c r="I49" s="1"/>
      <c r="J49" s="2"/>
      <c r="K49" s="2"/>
      <c r="L49" s="1"/>
      <c r="M49" s="2"/>
      <c r="N49" s="2"/>
      <c r="O49" s="1"/>
      <c r="P49" s="2"/>
      <c r="Q49" s="2"/>
      <c r="R49" s="1"/>
      <c r="S49" s="2"/>
      <c r="T49" s="2"/>
      <c r="U49" s="1"/>
      <c r="V49" s="2"/>
      <c r="W49" s="2"/>
      <c r="X49" s="1"/>
      <c r="Y49" s="2"/>
      <c r="Z49" s="2"/>
      <c r="AA49" s="1"/>
      <c r="AB49" s="2"/>
      <c r="AC49" s="2"/>
      <c r="AD49" s="1"/>
      <c r="AE49" s="2"/>
      <c r="AF49" s="2"/>
      <c r="AG49" s="1"/>
      <c r="AH49" s="2"/>
      <c r="AI49" s="2"/>
      <c r="AJ49" s="2"/>
      <c r="AK49" s="2"/>
    </row>
    <row r="50" spans="1:37">
      <c r="A50" s="13"/>
      <c r="B50" s="13"/>
      <c r="C50" s="13"/>
      <c r="D50" s="13"/>
      <c r="E50" s="2"/>
      <c r="F50" s="1"/>
      <c r="G50" s="2"/>
      <c r="H50" s="2"/>
      <c r="I50" s="1"/>
      <c r="J50" s="2"/>
      <c r="K50" s="2"/>
      <c r="L50" s="1"/>
      <c r="M50" s="2"/>
      <c r="N50" s="2"/>
      <c r="O50" s="1"/>
      <c r="P50" s="2"/>
      <c r="Q50" s="2"/>
      <c r="R50" s="1"/>
      <c r="S50" s="2"/>
      <c r="T50" s="2"/>
      <c r="U50" s="1"/>
      <c r="V50" s="2"/>
      <c r="W50" s="2"/>
      <c r="X50" s="1"/>
      <c r="Y50" s="2"/>
      <c r="Z50" s="2"/>
      <c r="AA50" s="1"/>
      <c r="AB50" s="2"/>
      <c r="AC50" s="2"/>
      <c r="AD50" s="1"/>
      <c r="AE50" s="2"/>
      <c r="AF50" s="2"/>
      <c r="AG50" s="1"/>
      <c r="AH50" s="2"/>
      <c r="AI50" s="2"/>
      <c r="AJ50" s="2"/>
      <c r="AK50" s="2"/>
    </row>
    <row r="51" spans="1:37">
      <c r="A51" s="13"/>
      <c r="B51" s="13"/>
      <c r="C51" s="13"/>
      <c r="D51" s="13"/>
      <c r="E51" s="2"/>
      <c r="F51" s="1"/>
      <c r="G51" s="2"/>
      <c r="H51" s="2"/>
      <c r="I51" s="1"/>
      <c r="J51" s="2"/>
      <c r="K51" s="2"/>
      <c r="L51" s="1"/>
      <c r="M51" s="2"/>
      <c r="N51" s="2"/>
      <c r="O51" s="1"/>
      <c r="P51" s="2"/>
      <c r="Q51" s="2"/>
      <c r="R51" s="1"/>
      <c r="S51" s="2"/>
      <c r="T51" s="2"/>
      <c r="U51" s="1"/>
      <c r="V51" s="2"/>
      <c r="W51" s="2"/>
      <c r="X51" s="1"/>
      <c r="Y51" s="2"/>
      <c r="Z51" s="2"/>
      <c r="AA51" s="1"/>
      <c r="AB51" s="2"/>
      <c r="AC51" s="2"/>
      <c r="AD51" s="1"/>
      <c r="AE51" s="2"/>
      <c r="AF51" s="2"/>
      <c r="AG51" s="1"/>
      <c r="AH51" s="2"/>
      <c r="AI51" s="2"/>
      <c r="AJ51" s="2"/>
      <c r="AK51" s="2"/>
    </row>
    <row r="52" spans="1:37">
      <c r="A52" s="13"/>
      <c r="B52" s="13"/>
      <c r="C52" s="13"/>
      <c r="D52" s="13"/>
      <c r="E52" s="2"/>
      <c r="F52" s="1"/>
      <c r="G52" s="2"/>
      <c r="H52" s="2"/>
      <c r="I52" s="1"/>
      <c r="J52" s="2"/>
      <c r="K52" s="2"/>
      <c r="L52" s="1"/>
      <c r="M52" s="2"/>
      <c r="N52" s="2"/>
      <c r="O52" s="1"/>
      <c r="P52" s="2"/>
      <c r="Q52" s="2"/>
      <c r="R52" s="1"/>
      <c r="S52" s="2"/>
      <c r="T52" s="2"/>
      <c r="U52" s="1"/>
      <c r="V52" s="2"/>
      <c r="W52" s="2"/>
      <c r="X52" s="1"/>
      <c r="Y52" s="2"/>
      <c r="Z52" s="2"/>
      <c r="AA52" s="1"/>
      <c r="AB52" s="2"/>
      <c r="AC52" s="2"/>
      <c r="AD52" s="1"/>
      <c r="AE52" s="2"/>
      <c r="AF52" s="2"/>
      <c r="AG52" s="1"/>
      <c r="AH52" s="2"/>
      <c r="AI52" s="2"/>
      <c r="AJ52" s="2"/>
      <c r="AK52" s="2"/>
    </row>
    <row r="53" spans="1:37">
      <c r="A53" s="13"/>
      <c r="B53" s="26" t="s">
        <v>161</v>
      </c>
      <c r="C53" s="26"/>
      <c r="D53" s="13"/>
      <c r="E53" s="2"/>
      <c r="F53" s="1"/>
      <c r="G53" s="2"/>
      <c r="H53" s="2"/>
      <c r="I53" s="1"/>
      <c r="J53" s="2"/>
      <c r="K53" s="2"/>
      <c r="L53" s="1"/>
      <c r="M53" s="2"/>
      <c r="N53" s="2"/>
      <c r="O53" s="1"/>
      <c r="P53" s="2"/>
      <c r="Q53" s="2"/>
      <c r="R53" s="1"/>
      <c r="S53" s="2"/>
      <c r="T53" s="2"/>
      <c r="U53" s="1"/>
      <c r="V53" s="2"/>
      <c r="W53" s="2"/>
      <c r="X53" s="1"/>
      <c r="Y53" s="2"/>
      <c r="Z53" s="2"/>
      <c r="AA53" s="1"/>
      <c r="AB53" s="2"/>
      <c r="AC53" s="2"/>
      <c r="AD53" s="1"/>
      <c r="AE53" s="2"/>
      <c r="AF53" s="2"/>
      <c r="AG53" s="1"/>
      <c r="AH53" s="2"/>
      <c r="AI53" s="2"/>
      <c r="AJ53" s="2"/>
      <c r="AK53" s="2"/>
    </row>
    <row r="54" spans="1:37">
      <c r="A54" s="13"/>
      <c r="B54" s="80" t="s">
        <v>61</v>
      </c>
      <c r="C54" s="81"/>
      <c r="D54" s="81"/>
      <c r="E54" s="81"/>
      <c r="F54" s="82"/>
      <c r="G54" s="80" t="s">
        <v>62</v>
      </c>
      <c r="H54" s="81"/>
      <c r="I54" s="81"/>
      <c r="J54" s="81"/>
      <c r="K54" s="82"/>
      <c r="L54" s="27" t="s">
        <v>63</v>
      </c>
      <c r="M54" s="80" t="s">
        <v>64</v>
      </c>
      <c r="N54" s="81"/>
      <c r="O54" s="81"/>
      <c r="P54" s="81"/>
      <c r="Q54" s="81"/>
      <c r="R54" s="81"/>
      <c r="S54" s="82"/>
      <c r="T54" s="80" t="s">
        <v>42</v>
      </c>
      <c r="U54" s="81"/>
      <c r="V54" s="81"/>
      <c r="W54" s="82"/>
      <c r="X54" s="80" t="s">
        <v>43</v>
      </c>
      <c r="Y54" s="81"/>
      <c r="Z54" s="81"/>
      <c r="AA54" s="82"/>
      <c r="AB54" s="80" t="s">
        <v>44</v>
      </c>
      <c r="AC54" s="81"/>
      <c r="AD54" s="81"/>
      <c r="AE54" s="82"/>
      <c r="AF54" s="80" t="s">
        <v>45</v>
      </c>
      <c r="AG54" s="81"/>
      <c r="AH54" s="81"/>
      <c r="AI54" s="82"/>
      <c r="AJ54" s="2"/>
      <c r="AK54" s="2"/>
    </row>
    <row r="55" spans="1:37" ht="24" customHeight="1">
      <c r="A55" s="13"/>
      <c r="B55" s="137" t="s">
        <v>162</v>
      </c>
      <c r="C55" s="138"/>
      <c r="D55" s="138"/>
      <c r="E55" s="138"/>
      <c r="F55" s="139"/>
      <c r="G55" s="72" t="s">
        <v>163</v>
      </c>
      <c r="H55" s="73"/>
      <c r="I55" s="73"/>
      <c r="J55" s="73"/>
      <c r="K55" s="74"/>
      <c r="L55" s="28" t="s">
        <v>164</v>
      </c>
      <c r="M55" s="83" t="s">
        <v>165</v>
      </c>
      <c r="N55" s="84"/>
      <c r="O55" s="84"/>
      <c r="P55" s="84"/>
      <c r="Q55" s="84"/>
      <c r="R55" s="84"/>
      <c r="S55" s="85"/>
      <c r="T55" s="72" t="s">
        <v>166</v>
      </c>
      <c r="U55" s="73"/>
      <c r="V55" s="73"/>
      <c r="W55" s="74"/>
      <c r="X55" s="72" t="s">
        <v>167</v>
      </c>
      <c r="Y55" s="73"/>
      <c r="Z55" s="73"/>
      <c r="AA55" s="74"/>
      <c r="AB55" s="72" t="s">
        <v>168</v>
      </c>
      <c r="AC55" s="73"/>
      <c r="AD55" s="73"/>
      <c r="AE55" s="74"/>
      <c r="AF55" s="72" t="s">
        <v>169</v>
      </c>
      <c r="AG55" s="73"/>
      <c r="AH55" s="73"/>
      <c r="AI55" s="74"/>
      <c r="AJ55" s="2"/>
      <c r="AK55" s="2"/>
    </row>
    <row r="56" spans="1:37" ht="47.25" customHeight="1">
      <c r="A56" s="13"/>
      <c r="B56" s="69" t="s">
        <v>170</v>
      </c>
      <c r="C56" s="70"/>
      <c r="D56" s="70"/>
      <c r="E56" s="70"/>
      <c r="F56" s="71"/>
      <c r="G56" s="72" t="s">
        <v>171</v>
      </c>
      <c r="H56" s="73"/>
      <c r="I56" s="73"/>
      <c r="J56" s="73"/>
      <c r="K56" s="74"/>
      <c r="L56" s="28" t="s">
        <v>172</v>
      </c>
      <c r="M56" s="69" t="s">
        <v>173</v>
      </c>
      <c r="N56" s="70"/>
      <c r="O56" s="70"/>
      <c r="P56" s="70"/>
      <c r="Q56" s="70"/>
      <c r="R56" s="70"/>
      <c r="S56" s="71"/>
      <c r="T56" s="69" t="s">
        <v>174</v>
      </c>
      <c r="U56" s="70"/>
      <c r="V56" s="70"/>
      <c r="W56" s="71"/>
      <c r="X56" s="69" t="s">
        <v>175</v>
      </c>
      <c r="Y56" s="70"/>
      <c r="Z56" s="70"/>
      <c r="AA56" s="71"/>
      <c r="AB56" s="69" t="s">
        <v>176</v>
      </c>
      <c r="AC56" s="70"/>
      <c r="AD56" s="70"/>
      <c r="AE56" s="71"/>
      <c r="AF56" s="69" t="s">
        <v>177</v>
      </c>
      <c r="AG56" s="70"/>
      <c r="AH56" s="70"/>
      <c r="AI56" s="71"/>
      <c r="AJ56" s="2"/>
      <c r="AK56" s="2"/>
    </row>
    <row r="57" spans="1:37" ht="49.5" customHeight="1">
      <c r="A57" s="13"/>
      <c r="B57" s="69" t="s">
        <v>178</v>
      </c>
      <c r="C57" s="70"/>
      <c r="D57" s="70"/>
      <c r="E57" s="70"/>
      <c r="F57" s="71"/>
      <c r="G57" s="72" t="s">
        <v>179</v>
      </c>
      <c r="H57" s="73"/>
      <c r="I57" s="73"/>
      <c r="J57" s="73"/>
      <c r="K57" s="74"/>
      <c r="L57" s="28" t="s">
        <v>172</v>
      </c>
      <c r="M57" s="69" t="s">
        <v>180</v>
      </c>
      <c r="N57" s="70"/>
      <c r="O57" s="70"/>
      <c r="P57" s="70"/>
      <c r="Q57" s="70"/>
      <c r="R57" s="70"/>
      <c r="S57" s="71"/>
      <c r="T57" s="69" t="s">
        <v>181</v>
      </c>
      <c r="U57" s="70"/>
      <c r="V57" s="70"/>
      <c r="W57" s="71"/>
      <c r="X57" s="69" t="s">
        <v>182</v>
      </c>
      <c r="Y57" s="70"/>
      <c r="Z57" s="70"/>
      <c r="AA57" s="71"/>
      <c r="AB57" s="69" t="s">
        <v>183</v>
      </c>
      <c r="AC57" s="70"/>
      <c r="AD57" s="70"/>
      <c r="AE57" s="71"/>
      <c r="AF57" s="69" t="s">
        <v>184</v>
      </c>
      <c r="AG57" s="70"/>
      <c r="AH57" s="70"/>
      <c r="AI57" s="71"/>
      <c r="AJ57" s="2"/>
      <c r="AK57" s="2"/>
    </row>
    <row r="58" spans="1:37" ht="25.5" customHeight="1">
      <c r="A58" s="13"/>
      <c r="B58" s="69" t="s">
        <v>185</v>
      </c>
      <c r="C58" s="70"/>
      <c r="D58" s="70"/>
      <c r="E58" s="70"/>
      <c r="F58" s="71"/>
      <c r="G58" s="72" t="s">
        <v>186</v>
      </c>
      <c r="H58" s="73"/>
      <c r="I58" s="73"/>
      <c r="J58" s="73"/>
      <c r="K58" s="74"/>
      <c r="L58" s="28" t="s">
        <v>75</v>
      </c>
      <c r="M58" s="69" t="s">
        <v>187</v>
      </c>
      <c r="N58" s="70"/>
      <c r="O58" s="70"/>
      <c r="P58" s="70"/>
      <c r="Q58" s="70"/>
      <c r="R58" s="70"/>
      <c r="S58" s="71"/>
      <c r="T58" s="69" t="s">
        <v>188</v>
      </c>
      <c r="U58" s="70"/>
      <c r="V58" s="70"/>
      <c r="W58" s="71"/>
      <c r="X58" s="69" t="s">
        <v>189</v>
      </c>
      <c r="Y58" s="70"/>
      <c r="Z58" s="70"/>
      <c r="AA58" s="71"/>
      <c r="AB58" s="69" t="s">
        <v>190</v>
      </c>
      <c r="AC58" s="70"/>
      <c r="AD58" s="70"/>
      <c r="AE58" s="71"/>
      <c r="AF58" s="69" t="s">
        <v>191</v>
      </c>
      <c r="AG58" s="70"/>
      <c r="AH58" s="70"/>
      <c r="AI58" s="71"/>
      <c r="AJ58" s="2"/>
      <c r="AK58" s="2"/>
    </row>
    <row r="59" spans="1:37" ht="25.5" customHeight="1">
      <c r="A59" s="13"/>
      <c r="B59" s="69" t="s">
        <v>192</v>
      </c>
      <c r="C59" s="70"/>
      <c r="D59" s="70"/>
      <c r="E59" s="70"/>
      <c r="F59" s="71"/>
      <c r="G59" s="72" t="s">
        <v>193</v>
      </c>
      <c r="H59" s="73"/>
      <c r="I59" s="73"/>
      <c r="J59" s="73"/>
      <c r="K59" s="74"/>
      <c r="L59" s="28" t="s">
        <v>75</v>
      </c>
      <c r="M59" s="69" t="s">
        <v>194</v>
      </c>
      <c r="N59" s="70"/>
      <c r="O59" s="70"/>
      <c r="P59" s="70"/>
      <c r="Q59" s="70"/>
      <c r="R59" s="70"/>
      <c r="S59" s="71"/>
      <c r="T59" s="69" t="s">
        <v>195</v>
      </c>
      <c r="U59" s="70"/>
      <c r="V59" s="70"/>
      <c r="W59" s="71"/>
      <c r="X59" s="69" t="s">
        <v>196</v>
      </c>
      <c r="Y59" s="70"/>
      <c r="Z59" s="70"/>
      <c r="AA59" s="71"/>
      <c r="AB59" s="69" t="s">
        <v>197</v>
      </c>
      <c r="AC59" s="70"/>
      <c r="AD59" s="70"/>
      <c r="AE59" s="71"/>
      <c r="AF59" s="69" t="s">
        <v>198</v>
      </c>
      <c r="AG59" s="70"/>
      <c r="AH59" s="70"/>
      <c r="AI59" s="71"/>
      <c r="AJ59" s="2"/>
      <c r="AK59" s="2"/>
    </row>
    <row r="60" spans="1:37" ht="36.75" customHeight="1">
      <c r="A60" s="13"/>
      <c r="B60" s="69" t="s">
        <v>199</v>
      </c>
      <c r="C60" s="70"/>
      <c r="D60" s="70"/>
      <c r="E60" s="70"/>
      <c r="F60" s="71"/>
      <c r="G60" s="72" t="s">
        <v>200</v>
      </c>
      <c r="H60" s="73"/>
      <c r="I60" s="73"/>
      <c r="J60" s="73"/>
      <c r="K60" s="74"/>
      <c r="L60" s="28" t="s">
        <v>75</v>
      </c>
      <c r="M60" s="69" t="s">
        <v>201</v>
      </c>
      <c r="N60" s="70"/>
      <c r="O60" s="70"/>
      <c r="P60" s="70"/>
      <c r="Q60" s="70"/>
      <c r="R60" s="70"/>
      <c r="S60" s="71"/>
      <c r="T60" s="69" t="s">
        <v>202</v>
      </c>
      <c r="U60" s="70"/>
      <c r="V60" s="70"/>
      <c r="W60" s="71"/>
      <c r="X60" s="69" t="s">
        <v>203</v>
      </c>
      <c r="Y60" s="70"/>
      <c r="Z60" s="70"/>
      <c r="AA60" s="71"/>
      <c r="AB60" s="69" t="s">
        <v>204</v>
      </c>
      <c r="AC60" s="70"/>
      <c r="AD60" s="70"/>
      <c r="AE60" s="71"/>
      <c r="AF60" s="69" t="s">
        <v>205</v>
      </c>
      <c r="AG60" s="70"/>
      <c r="AH60" s="70"/>
      <c r="AI60" s="71"/>
      <c r="AJ60" s="2"/>
      <c r="AK60" s="2"/>
    </row>
    <row r="61" spans="1:37" ht="52.5" customHeight="1">
      <c r="A61" s="13"/>
      <c r="B61" s="69" t="s">
        <v>206</v>
      </c>
      <c r="C61" s="70"/>
      <c r="D61" s="70"/>
      <c r="E61" s="70"/>
      <c r="F61" s="71"/>
      <c r="G61" s="72" t="s">
        <v>207</v>
      </c>
      <c r="H61" s="73"/>
      <c r="I61" s="73"/>
      <c r="J61" s="73"/>
      <c r="K61" s="74"/>
      <c r="L61" s="28" t="s">
        <v>75</v>
      </c>
      <c r="M61" s="69" t="s">
        <v>208</v>
      </c>
      <c r="N61" s="70"/>
      <c r="O61" s="70"/>
      <c r="P61" s="70"/>
      <c r="Q61" s="70"/>
      <c r="R61" s="70"/>
      <c r="S61" s="71"/>
      <c r="T61" s="69" t="s">
        <v>209</v>
      </c>
      <c r="U61" s="70"/>
      <c r="V61" s="70"/>
      <c r="W61" s="71"/>
      <c r="X61" s="69" t="s">
        <v>210</v>
      </c>
      <c r="Y61" s="70"/>
      <c r="Z61" s="70"/>
      <c r="AA61" s="71"/>
      <c r="AB61" s="69" t="s">
        <v>211</v>
      </c>
      <c r="AC61" s="70"/>
      <c r="AD61" s="70"/>
      <c r="AE61" s="71"/>
      <c r="AF61" s="69" t="s">
        <v>212</v>
      </c>
      <c r="AG61" s="70"/>
      <c r="AH61" s="70"/>
      <c r="AI61" s="71"/>
      <c r="AJ61" s="2"/>
      <c r="AK61" s="2"/>
    </row>
    <row r="62" spans="1:37" ht="38.25" customHeight="1">
      <c r="A62" s="13"/>
      <c r="B62" s="69" t="s">
        <v>213</v>
      </c>
      <c r="C62" s="70"/>
      <c r="D62" s="70"/>
      <c r="E62" s="70"/>
      <c r="F62" s="71"/>
      <c r="G62" s="72" t="s">
        <v>214</v>
      </c>
      <c r="H62" s="73"/>
      <c r="I62" s="73"/>
      <c r="J62" s="73"/>
      <c r="K62" s="74"/>
      <c r="L62" s="28" t="s">
        <v>75</v>
      </c>
      <c r="M62" s="69" t="s">
        <v>215</v>
      </c>
      <c r="N62" s="70"/>
      <c r="O62" s="70"/>
      <c r="P62" s="70"/>
      <c r="Q62" s="70"/>
      <c r="R62" s="70"/>
      <c r="S62" s="71"/>
      <c r="T62" s="69" t="s">
        <v>216</v>
      </c>
      <c r="U62" s="70"/>
      <c r="V62" s="70"/>
      <c r="W62" s="71"/>
      <c r="X62" s="69" t="s">
        <v>217</v>
      </c>
      <c r="Y62" s="70"/>
      <c r="Z62" s="70"/>
      <c r="AA62" s="71"/>
      <c r="AB62" s="69" t="s">
        <v>218</v>
      </c>
      <c r="AC62" s="70"/>
      <c r="AD62" s="70"/>
      <c r="AE62" s="71"/>
      <c r="AF62" s="69" t="s">
        <v>219</v>
      </c>
      <c r="AG62" s="70"/>
      <c r="AH62" s="70"/>
      <c r="AI62" s="71"/>
      <c r="AJ62" s="2"/>
      <c r="AK62" s="2"/>
    </row>
    <row r="63" spans="1:37" ht="35.25" customHeight="1">
      <c r="A63" s="13"/>
      <c r="B63" s="69" t="s">
        <v>220</v>
      </c>
      <c r="C63" s="70"/>
      <c r="D63" s="70"/>
      <c r="E63" s="70"/>
      <c r="F63" s="71"/>
      <c r="G63" s="72" t="s">
        <v>97</v>
      </c>
      <c r="H63" s="73"/>
      <c r="I63" s="73"/>
      <c r="J63" s="73"/>
      <c r="K63" s="74"/>
      <c r="L63" s="28" t="s">
        <v>75</v>
      </c>
      <c r="M63" s="69" t="s">
        <v>221</v>
      </c>
      <c r="N63" s="70"/>
      <c r="O63" s="70"/>
      <c r="P63" s="70"/>
      <c r="Q63" s="70"/>
      <c r="R63" s="70"/>
      <c r="S63" s="71"/>
      <c r="T63" s="69" t="s">
        <v>222</v>
      </c>
      <c r="U63" s="70"/>
      <c r="V63" s="70"/>
      <c r="W63" s="71"/>
      <c r="X63" s="69" t="s">
        <v>223</v>
      </c>
      <c r="Y63" s="70"/>
      <c r="Z63" s="70"/>
      <c r="AA63" s="71"/>
      <c r="AB63" s="69" t="s">
        <v>224</v>
      </c>
      <c r="AC63" s="70"/>
      <c r="AD63" s="70"/>
      <c r="AE63" s="71"/>
      <c r="AF63" s="69" t="s">
        <v>225</v>
      </c>
      <c r="AG63" s="70"/>
      <c r="AH63" s="70"/>
      <c r="AI63" s="71"/>
      <c r="AJ63" s="2"/>
      <c r="AK63" s="2"/>
    </row>
    <row r="64" spans="1:37" ht="24.75" customHeight="1">
      <c r="A64" s="13"/>
      <c r="B64" s="69" t="s">
        <v>134</v>
      </c>
      <c r="C64" s="70"/>
      <c r="D64" s="70"/>
      <c r="E64" s="70"/>
      <c r="F64" s="71"/>
      <c r="G64" s="72" t="s">
        <v>135</v>
      </c>
      <c r="H64" s="73"/>
      <c r="I64" s="73"/>
      <c r="J64" s="73"/>
      <c r="K64" s="74"/>
      <c r="L64" s="28" t="s">
        <v>75</v>
      </c>
      <c r="M64" s="69" t="s">
        <v>136</v>
      </c>
      <c r="N64" s="70"/>
      <c r="O64" s="70"/>
      <c r="P64" s="70"/>
      <c r="Q64" s="70"/>
      <c r="R64" s="70"/>
      <c r="S64" s="71"/>
      <c r="T64" s="69" t="s">
        <v>137</v>
      </c>
      <c r="U64" s="70"/>
      <c r="V64" s="70"/>
      <c r="W64" s="71"/>
      <c r="X64" s="69" t="s">
        <v>138</v>
      </c>
      <c r="Y64" s="70"/>
      <c r="Z64" s="70"/>
      <c r="AA64" s="71"/>
      <c r="AB64" s="69" t="s">
        <v>139</v>
      </c>
      <c r="AC64" s="70"/>
      <c r="AD64" s="70"/>
      <c r="AE64" s="71"/>
      <c r="AF64" s="69" t="s">
        <v>140</v>
      </c>
      <c r="AG64" s="70"/>
      <c r="AH64" s="70"/>
      <c r="AI64" s="71"/>
      <c r="AJ64" s="2"/>
      <c r="AK64" s="2"/>
    </row>
  </sheetData>
  <mergeCells count="216">
    <mergeCell ref="A2:D2"/>
    <mergeCell ref="E2:G2"/>
    <mergeCell ref="H2:J2"/>
    <mergeCell ref="K2:M2"/>
    <mergeCell ref="N2:P2"/>
    <mergeCell ref="Q2:S2"/>
    <mergeCell ref="E1:G1"/>
    <mergeCell ref="H1:J1"/>
    <mergeCell ref="K1:M1"/>
    <mergeCell ref="N1:P1"/>
    <mergeCell ref="Q1:S1"/>
    <mergeCell ref="T2:V2"/>
    <mergeCell ref="W2:Y2"/>
    <mergeCell ref="Z2:AB2"/>
    <mergeCell ref="AC2:AE2"/>
    <mergeCell ref="AF2:AH2"/>
    <mergeCell ref="AI2:AK2"/>
    <mergeCell ref="W1:Y1"/>
    <mergeCell ref="Z1:AB1"/>
    <mergeCell ref="AC1:AE1"/>
    <mergeCell ref="AF1:AH1"/>
    <mergeCell ref="T1:V1"/>
    <mergeCell ref="A6:D6"/>
    <mergeCell ref="AI6:AJ6"/>
    <mergeCell ref="A7:D7"/>
    <mergeCell ref="AI7:AJ7"/>
    <mergeCell ref="A8:D8"/>
    <mergeCell ref="AI8:AJ8"/>
    <mergeCell ref="A3:D3"/>
    <mergeCell ref="AI3:AJ3"/>
    <mergeCell ref="A4:D4"/>
    <mergeCell ref="AI4:AJ4"/>
    <mergeCell ref="A5:D5"/>
    <mergeCell ref="AI5:AJ5"/>
    <mergeCell ref="A12:D12"/>
    <mergeCell ref="AI12:AJ12"/>
    <mergeCell ref="A13:D13"/>
    <mergeCell ref="AI13:AJ13"/>
    <mergeCell ref="A14:D14"/>
    <mergeCell ref="AI14:AJ14"/>
    <mergeCell ref="A9:D9"/>
    <mergeCell ref="AI9:AJ9"/>
    <mergeCell ref="A10:D10"/>
    <mergeCell ref="AI10:AJ10"/>
    <mergeCell ref="A11:D11"/>
    <mergeCell ref="AI11:AJ11"/>
    <mergeCell ref="A18:D18"/>
    <mergeCell ref="AI18:AJ18"/>
    <mergeCell ref="A19:D19"/>
    <mergeCell ref="AI19:AJ19"/>
    <mergeCell ref="A20:D20"/>
    <mergeCell ref="AI20:AJ20"/>
    <mergeCell ref="A15:D15"/>
    <mergeCell ref="AI15:AJ15"/>
    <mergeCell ref="A16:D16"/>
    <mergeCell ref="AI16:AJ16"/>
    <mergeCell ref="A17:D17"/>
    <mergeCell ref="AI17:AJ17"/>
    <mergeCell ref="A25:D25"/>
    <mergeCell ref="E25:G25"/>
    <mergeCell ref="H25:J25"/>
    <mergeCell ref="K25:M25"/>
    <mergeCell ref="N25:P25"/>
    <mergeCell ref="Q25:S25"/>
    <mergeCell ref="A21:D21"/>
    <mergeCell ref="AI21:AJ21"/>
    <mergeCell ref="A22:D22"/>
    <mergeCell ref="AI22:AJ22"/>
    <mergeCell ref="A23:D23"/>
    <mergeCell ref="AI23:AJ23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AB31:AC34"/>
    <mergeCell ref="AD31:AE34"/>
    <mergeCell ref="AF31:AG34"/>
    <mergeCell ref="AH31:AI34"/>
    <mergeCell ref="AB35:AC36"/>
    <mergeCell ref="AD35:AE36"/>
    <mergeCell ref="AF35:AG36"/>
    <mergeCell ref="AH35:AI36"/>
    <mergeCell ref="B37:AA37"/>
    <mergeCell ref="AB37:AC37"/>
    <mergeCell ref="AD37:AE37"/>
    <mergeCell ref="AF37:AG37"/>
    <mergeCell ref="AH37:AI37"/>
    <mergeCell ref="B38:AA38"/>
    <mergeCell ref="AB38:AC38"/>
    <mergeCell ref="AD38:AE38"/>
    <mergeCell ref="AF38:AG38"/>
    <mergeCell ref="AH38:AI38"/>
    <mergeCell ref="B39:AA39"/>
    <mergeCell ref="AB39:AC39"/>
    <mergeCell ref="AD39:AE39"/>
    <mergeCell ref="AF39:AG39"/>
    <mergeCell ref="AH39:AI39"/>
    <mergeCell ref="B40:AA40"/>
    <mergeCell ref="AB40:AC40"/>
    <mergeCell ref="AD40:AE40"/>
    <mergeCell ref="AF40:AG40"/>
    <mergeCell ref="AH40:AI40"/>
    <mergeCell ref="B41:AA41"/>
    <mergeCell ref="AB41:AC41"/>
    <mergeCell ref="AD41:AE41"/>
    <mergeCell ref="AF41:AG41"/>
    <mergeCell ref="AH41:AI41"/>
    <mergeCell ref="B42:AA42"/>
    <mergeCell ref="AB42:AC42"/>
    <mergeCell ref="AD42:AE42"/>
    <mergeCell ref="AF42:AG42"/>
    <mergeCell ref="AH42:AI42"/>
    <mergeCell ref="B43:AA43"/>
    <mergeCell ref="AB43:AC43"/>
    <mergeCell ref="AD43:AE43"/>
    <mergeCell ref="AF43:AG43"/>
    <mergeCell ref="AH43:AI43"/>
    <mergeCell ref="B44:AA44"/>
    <mergeCell ref="AB44:AC44"/>
    <mergeCell ref="AD44:AE44"/>
    <mergeCell ref="AF44:AG44"/>
    <mergeCell ref="AH44:AI44"/>
    <mergeCell ref="B45:AA45"/>
    <mergeCell ref="AB45:AC45"/>
    <mergeCell ref="AD45:AE45"/>
    <mergeCell ref="AF45:AG45"/>
    <mergeCell ref="AH45:AI45"/>
    <mergeCell ref="B46:AA46"/>
    <mergeCell ref="AB46:AC46"/>
    <mergeCell ref="AD46:AE46"/>
    <mergeCell ref="AF46:AG46"/>
    <mergeCell ref="AH46:AI46"/>
    <mergeCell ref="AF54:AI54"/>
    <mergeCell ref="B55:F55"/>
    <mergeCell ref="G55:K55"/>
    <mergeCell ref="M55:S55"/>
    <mergeCell ref="T55:W55"/>
    <mergeCell ref="X55:AA55"/>
    <mergeCell ref="AB55:AE55"/>
    <mergeCell ref="AF55:AI55"/>
    <mergeCell ref="B54:F54"/>
    <mergeCell ref="G54:K54"/>
    <mergeCell ref="M54:S54"/>
    <mergeCell ref="T54:W54"/>
    <mergeCell ref="X54:AA54"/>
    <mergeCell ref="AB54:AE54"/>
    <mergeCell ref="AF56:AI56"/>
    <mergeCell ref="B57:F57"/>
    <mergeCell ref="G57:K57"/>
    <mergeCell ref="M57:S57"/>
    <mergeCell ref="T57:W57"/>
    <mergeCell ref="X57:AA57"/>
    <mergeCell ref="AB57:AE57"/>
    <mergeCell ref="AF57:AI57"/>
    <mergeCell ref="B56:F56"/>
    <mergeCell ref="G56:K56"/>
    <mergeCell ref="M56:S56"/>
    <mergeCell ref="T56:W56"/>
    <mergeCell ref="X56:AA56"/>
    <mergeCell ref="AB56:AE56"/>
    <mergeCell ref="AF58:AI58"/>
    <mergeCell ref="B59:F59"/>
    <mergeCell ref="G59:K59"/>
    <mergeCell ref="M59:S59"/>
    <mergeCell ref="T59:W59"/>
    <mergeCell ref="X59:AA59"/>
    <mergeCell ref="AB59:AE59"/>
    <mergeCell ref="AF59:AI59"/>
    <mergeCell ref="B58:F58"/>
    <mergeCell ref="G58:K58"/>
    <mergeCell ref="M58:S58"/>
    <mergeCell ref="T58:W58"/>
    <mergeCell ref="X58:AA58"/>
    <mergeCell ref="AB58:AE58"/>
    <mergeCell ref="AF60:AI60"/>
    <mergeCell ref="B61:F61"/>
    <mergeCell ref="G61:K61"/>
    <mergeCell ref="M61:S61"/>
    <mergeCell ref="T61:W61"/>
    <mergeCell ref="X61:AA61"/>
    <mergeCell ref="AB61:AE61"/>
    <mergeCell ref="AF61:AI61"/>
    <mergeCell ref="B60:F60"/>
    <mergeCell ref="G60:K60"/>
    <mergeCell ref="M60:S60"/>
    <mergeCell ref="T60:W60"/>
    <mergeCell ref="X60:AA60"/>
    <mergeCell ref="AB60:AE60"/>
    <mergeCell ref="AF64:AI64"/>
    <mergeCell ref="B64:F64"/>
    <mergeCell ref="G64:K64"/>
    <mergeCell ref="M64:S64"/>
    <mergeCell ref="T64:W64"/>
    <mergeCell ref="X64:AA64"/>
    <mergeCell ref="AB64:AE64"/>
    <mergeCell ref="AF62:AI62"/>
    <mergeCell ref="B63:F63"/>
    <mergeCell ref="G63:K63"/>
    <mergeCell ref="M63:S63"/>
    <mergeCell ref="T63:W63"/>
    <mergeCell ref="X63:AA63"/>
    <mergeCell ref="AB63:AE63"/>
    <mergeCell ref="AF63:AI63"/>
    <mergeCell ref="B62:F62"/>
    <mergeCell ref="G62:K62"/>
    <mergeCell ref="M62:S62"/>
    <mergeCell ref="T62:W62"/>
    <mergeCell ref="X62:AA62"/>
    <mergeCell ref="AB62:AE62"/>
  </mergeCells>
  <conditionalFormatting sqref="AK7:AK23">
    <cfRule type="containsText" dxfId="8" priority="2" operator="containsText" text="IN">
      <formula>NOT(ISERROR(SEARCH("IN",AK7)))</formula>
    </cfRule>
  </conditionalFormatting>
  <conditionalFormatting sqref="AK3:AK6">
    <cfRule type="containsText" dxfId="7" priority="1" operator="containsText" text="IN">
      <formula>NOT(ISERROR(SEARCH("IN",AK3)))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workbookViewId="0">
      <selection activeCell="A23" sqref="A23:D23"/>
    </sheetView>
  </sheetViews>
  <sheetFormatPr baseColWidth="10" defaultRowHeight="15"/>
  <cols>
    <col min="1" max="1" width="5.85546875" customWidth="1"/>
    <col min="2" max="2" width="6" customWidth="1"/>
    <col min="3" max="3" width="7" customWidth="1"/>
    <col min="4" max="4" width="7.140625" customWidth="1"/>
    <col min="5" max="5" width="4" customWidth="1"/>
    <col min="6" max="6" width="5.85546875" customWidth="1"/>
    <col min="7" max="7" width="3.85546875" customWidth="1"/>
    <col min="8" max="8" width="4.28515625" customWidth="1"/>
    <col min="9" max="9" width="4.7109375" customWidth="1"/>
    <col min="10" max="10" width="4.28515625" customWidth="1"/>
    <col min="11" max="11" width="4" customWidth="1"/>
    <col min="12" max="12" width="5.7109375" customWidth="1"/>
    <col min="13" max="13" width="4.140625" customWidth="1"/>
    <col min="14" max="14" width="3.85546875" customWidth="1"/>
    <col min="15" max="15" width="5.28515625" customWidth="1"/>
    <col min="16" max="16" width="5.7109375" customWidth="1"/>
    <col min="17" max="17" width="4.7109375" customWidth="1"/>
    <col min="18" max="18" width="6.140625" customWidth="1"/>
    <col min="19" max="19" width="5.42578125" customWidth="1"/>
    <col min="20" max="20" width="3.85546875" customWidth="1"/>
    <col min="21" max="21" width="5.5703125" customWidth="1"/>
    <col min="22" max="22" width="4.28515625" customWidth="1"/>
    <col min="23" max="23" width="4" customWidth="1"/>
    <col min="24" max="24" width="5.85546875" customWidth="1"/>
    <col min="25" max="25" width="4.28515625" customWidth="1"/>
    <col min="26" max="26" width="4.140625" customWidth="1"/>
    <col min="27" max="27" width="5.28515625" customWidth="1"/>
    <col min="28" max="28" width="4.42578125" customWidth="1"/>
    <col min="29" max="29" width="4" customWidth="1"/>
    <col min="30" max="30" width="5.85546875" customWidth="1"/>
    <col min="31" max="32" width="4.42578125" customWidth="1"/>
    <col min="33" max="33" width="5.140625" customWidth="1"/>
    <col min="34" max="34" width="5" customWidth="1"/>
    <col min="35" max="36" width="4.5703125" customWidth="1"/>
    <col min="37" max="37" width="7.42578125" customWidth="1"/>
  </cols>
  <sheetData>
    <row r="1" spans="1:37">
      <c r="A1" s="1"/>
      <c r="B1" s="1"/>
      <c r="C1" s="1"/>
      <c r="D1" s="1"/>
      <c r="E1" s="136">
        <v>4</v>
      </c>
      <c r="F1" s="136"/>
      <c r="G1" s="136"/>
      <c r="H1" s="136">
        <v>4</v>
      </c>
      <c r="I1" s="136"/>
      <c r="J1" s="136"/>
      <c r="K1" s="136">
        <v>4</v>
      </c>
      <c r="L1" s="136"/>
      <c r="M1" s="136"/>
      <c r="N1" s="136">
        <v>4</v>
      </c>
      <c r="O1" s="136"/>
      <c r="P1" s="136"/>
      <c r="Q1" s="136">
        <v>4</v>
      </c>
      <c r="R1" s="136"/>
      <c r="S1" s="136"/>
      <c r="T1" s="132">
        <v>4</v>
      </c>
      <c r="U1" s="132"/>
      <c r="V1" s="132"/>
      <c r="W1" s="132">
        <v>4</v>
      </c>
      <c r="X1" s="132"/>
      <c r="Y1" s="132"/>
      <c r="Z1" s="132">
        <v>4</v>
      </c>
      <c r="AA1" s="132"/>
      <c r="AB1" s="132"/>
      <c r="AC1" s="132">
        <v>4</v>
      </c>
      <c r="AD1" s="132"/>
      <c r="AE1" s="132"/>
      <c r="AF1" s="132">
        <v>4</v>
      </c>
      <c r="AG1" s="132"/>
      <c r="AH1" s="132"/>
      <c r="AI1" s="2"/>
      <c r="AJ1" s="2"/>
      <c r="AK1" s="2"/>
    </row>
    <row r="2" spans="1:37" ht="22.5" customHeight="1">
      <c r="A2" s="133" t="s">
        <v>0</v>
      </c>
      <c r="B2" s="134"/>
      <c r="C2" s="134"/>
      <c r="D2" s="135"/>
      <c r="E2" s="128" t="s">
        <v>141</v>
      </c>
      <c r="F2" s="129"/>
      <c r="G2" s="130"/>
      <c r="H2" s="128" t="s">
        <v>226</v>
      </c>
      <c r="I2" s="129"/>
      <c r="J2" s="130"/>
      <c r="K2" s="128" t="s">
        <v>227</v>
      </c>
      <c r="L2" s="129"/>
      <c r="M2" s="130"/>
      <c r="N2" s="128" t="s">
        <v>228</v>
      </c>
      <c r="O2" s="129"/>
      <c r="P2" s="130"/>
      <c r="Q2" s="128" t="s">
        <v>229</v>
      </c>
      <c r="R2" s="129"/>
      <c r="S2" s="130"/>
      <c r="T2" s="128" t="s">
        <v>230</v>
      </c>
      <c r="U2" s="129"/>
      <c r="V2" s="130"/>
      <c r="W2" s="128" t="s">
        <v>231</v>
      </c>
      <c r="X2" s="129"/>
      <c r="Y2" s="130"/>
      <c r="Z2" s="128" t="s">
        <v>232</v>
      </c>
      <c r="AA2" s="129"/>
      <c r="AB2" s="130"/>
      <c r="AC2" s="128" t="s">
        <v>233</v>
      </c>
      <c r="AD2" s="129"/>
      <c r="AE2" s="130"/>
      <c r="AF2" s="128" t="s">
        <v>10</v>
      </c>
      <c r="AG2" s="129"/>
      <c r="AH2" s="130"/>
      <c r="AI2" s="131" t="s">
        <v>11</v>
      </c>
      <c r="AJ2" s="131"/>
      <c r="AK2" s="131"/>
    </row>
    <row r="3" spans="1:37">
      <c r="A3" s="121"/>
      <c r="B3" s="122"/>
      <c r="C3" s="122"/>
      <c r="D3" s="123"/>
      <c r="E3" s="3">
        <v>2</v>
      </c>
      <c r="F3" s="4">
        <f>E3/$E$1</f>
        <v>0.5</v>
      </c>
      <c r="G3" s="5" t="str">
        <f>IF(F3&lt;47%,"IN",IF(F3&lt;58%,"EL",IF(F3&lt;87%,"SA",IF(F3&lt;101%,"EX"))))</f>
        <v>EL</v>
      </c>
      <c r="H3" s="3">
        <v>0</v>
      </c>
      <c r="I3" s="4">
        <f>H3/$H$1</f>
        <v>0</v>
      </c>
      <c r="J3" s="5" t="str">
        <f>IF(I3&lt;47%,"IN",IF(I3&lt;58%,"EL",IF(I3&lt;87%,"SA",IF(I3&lt;101%,"EX"))))</f>
        <v>IN</v>
      </c>
      <c r="K3" s="3">
        <v>0</v>
      </c>
      <c r="L3" s="4">
        <f>K3/$K$1</f>
        <v>0</v>
      </c>
      <c r="M3" s="5" t="str">
        <f>IF(L3&lt;47%,"IN",IF(L3&lt;58%,"EL",IF(L3&lt;87%,"SA",IF(L3&lt;101%,"EX"))))</f>
        <v>IN</v>
      </c>
      <c r="N3" s="3">
        <v>0</v>
      </c>
      <c r="O3" s="4">
        <f>N3/$N$1</f>
        <v>0</v>
      </c>
      <c r="P3" s="5">
        <f ca="1">IF(P3&lt;47%,"IN",IF(P3&lt;58%,"EL",IF(P3&lt;87%,"SA",IF(P3&lt;101%,"EX"))))</f>
        <v>0</v>
      </c>
      <c r="Q3" s="3">
        <v>4</v>
      </c>
      <c r="R3" s="4">
        <f>Q3/$Q$1</f>
        <v>1</v>
      </c>
      <c r="S3" s="5" t="str">
        <f>IF(R3&lt;47%,"IN",IF(R3&lt;58%,"EL",IF(R3&lt;87%,"SA",IF(R3&lt;101%,"EX"))))</f>
        <v>EX</v>
      </c>
      <c r="T3" s="3">
        <v>2</v>
      </c>
      <c r="U3" s="4">
        <f>T3/$T$1</f>
        <v>0.5</v>
      </c>
      <c r="V3" s="5" t="str">
        <f>IF(U3&lt;47%,"IN",IF(U3&lt;58%,"EL",IF(U3&lt;87%,"SA",IF(U3&lt;101%,"EX"))))</f>
        <v>EL</v>
      </c>
      <c r="W3" s="3">
        <v>2</v>
      </c>
      <c r="X3" s="4">
        <f>W3/$W$1</f>
        <v>0.5</v>
      </c>
      <c r="Y3" s="5" t="str">
        <f>IF(X3&lt;47%,"IN",IF(X3&lt;58%,"EL",IF(X3&lt;87%,"SA",IF(X3&lt;101%,"EX"))))</f>
        <v>EL</v>
      </c>
      <c r="Z3" s="3">
        <v>3</v>
      </c>
      <c r="AA3" s="4">
        <f>Z3/$Z$1</f>
        <v>0.75</v>
      </c>
      <c r="AB3" s="5" t="str">
        <f>IF(AA3&lt;47%,"IN",IF(AA3&lt;58%,"EL",IF(AA3&lt;87%,"SA",IF(AA3&lt;101%,"EX"))))</f>
        <v>SA</v>
      </c>
      <c r="AC3" s="3">
        <v>4</v>
      </c>
      <c r="AD3" s="4">
        <f>AC3/$AC$1</f>
        <v>1</v>
      </c>
      <c r="AE3" s="5" t="str">
        <f>IF(AD3&lt;47%,"IN",IF(AD3&lt;58%,"EL",IF(AD3&lt;87%,"SA",IF(AD3&lt;101%,"EX"))))</f>
        <v>EX</v>
      </c>
      <c r="AF3" s="3">
        <v>0</v>
      </c>
      <c r="AG3" s="4">
        <f>AF3/$AF$1</f>
        <v>0</v>
      </c>
      <c r="AH3" s="6" t="str">
        <f>IF(AG3&lt;47%,"IN",IF(AG3&lt;58%,"EL",IF(AG3&lt;87%,"SA",IF(AG3&lt;101%,"EX"))))</f>
        <v>IN</v>
      </c>
      <c r="AI3" s="124">
        <f>(E3/$E$1)+(H3/$H$1)+(K3/$K$1)+(N3/$N$1)+(Q3/$Q$1)+(T3/$T$1)+(W3/$W$1)+(Z3/$Z$1)+(AC3/$AC$1)+(AF3/$AF$1)</f>
        <v>4.25</v>
      </c>
      <c r="AJ3" s="125"/>
      <c r="AK3" s="7" t="str">
        <f>IF(AI3&lt;4.76,"IN",IF(AI3&lt;5.76,"SU",IF(AI3&lt;6.76,"BI",IF(AI3&lt;8.76,"NT",IF(AI3&lt;10.01,"SB")))))</f>
        <v>IN</v>
      </c>
    </row>
    <row r="4" spans="1:37">
      <c r="A4" s="121"/>
      <c r="B4" s="122"/>
      <c r="C4" s="122"/>
      <c r="D4" s="123"/>
      <c r="E4" s="3">
        <v>2</v>
      </c>
      <c r="F4" s="4">
        <f>E4/$E$1</f>
        <v>0.5</v>
      </c>
      <c r="G4" s="5" t="str">
        <f>IF(F4&lt;47%,"IN",IF(F4&lt;58%,"EL",IF(F4&lt;87%,"SA",IF(F4&lt;101%,"EX"))))</f>
        <v>EL</v>
      </c>
      <c r="H4" s="3">
        <v>3</v>
      </c>
      <c r="I4" s="4">
        <f>H4/$H$1</f>
        <v>0.75</v>
      </c>
      <c r="J4" s="5" t="str">
        <f>IF(I4&lt;47%,"IN",IF(I4&lt;58%,"EL",IF(I4&lt;87%,"SA",IF(I4&lt;101%,"EX"))))</f>
        <v>SA</v>
      </c>
      <c r="K4" s="3">
        <v>4</v>
      </c>
      <c r="L4" s="4">
        <f>K4/$K$1</f>
        <v>1</v>
      </c>
      <c r="M4" s="5" t="str">
        <f>IF(L4&lt;47%,"IN",IF(L4&lt;58%,"EL",IF(L4&lt;87%,"SA",IF(L4&lt;101%,"EX"))))</f>
        <v>EX</v>
      </c>
      <c r="N4" s="3">
        <v>3</v>
      </c>
      <c r="O4" s="4">
        <f>N4/$N$1</f>
        <v>0.75</v>
      </c>
      <c r="P4" s="5" t="str">
        <f>IF(O4&lt;47%,"IN",IF(O4&lt;58%,"EL",IF(O4&lt;87%,"SA",IF(O4&lt;101%,"EX"))))</f>
        <v>SA</v>
      </c>
      <c r="Q4" s="3">
        <v>4</v>
      </c>
      <c r="R4" s="4">
        <f>Q4/$Q$1</f>
        <v>1</v>
      </c>
      <c r="S4" s="5" t="str">
        <f>IF(R4&lt;47%,"IN",IF(R4&lt;58%,"EL",IF(R4&lt;87%,"SA",IF(R4&lt;101%,"EX"))))</f>
        <v>EX</v>
      </c>
      <c r="T4" s="3">
        <v>4</v>
      </c>
      <c r="U4" s="4">
        <f>T4/$T$1</f>
        <v>1</v>
      </c>
      <c r="V4" s="5" t="str">
        <f>IF(U4&lt;47%,"IN",IF(U4&lt;58%,"EL",IF(U4&lt;87%,"SA",IF(U4&lt;101%,"EX"))))</f>
        <v>EX</v>
      </c>
      <c r="W4" s="3">
        <v>3</v>
      </c>
      <c r="X4" s="4">
        <f>W4/$W$1</f>
        <v>0.75</v>
      </c>
      <c r="Y4" s="5" t="str">
        <f>IF(X4&lt;47%,"IN",IF(X4&lt;58%,"EL",IF(X4&lt;87%,"SA",IF(X4&lt;101%,"EX"))))</f>
        <v>SA</v>
      </c>
      <c r="Z4" s="3">
        <v>1</v>
      </c>
      <c r="AA4" s="4">
        <f>Z4/$Z$1</f>
        <v>0.25</v>
      </c>
      <c r="AB4" s="5" t="str">
        <f>IF(AA4&lt;47%,"IN",IF(AA4&lt;58%,"EL",IF(AA4&lt;87%,"SA",IF(AA4&lt;101%,"EX"))))</f>
        <v>IN</v>
      </c>
      <c r="AC4" s="3">
        <v>4</v>
      </c>
      <c r="AD4" s="4">
        <f>AC4/$AC$1</f>
        <v>1</v>
      </c>
      <c r="AE4" s="5" t="str">
        <f>IF(AD4&lt;47%,"IN",IF(AD4&lt;58%,"EL",IF(AD4&lt;87%,"SA",IF(AD4&lt;101%,"EX"))))</f>
        <v>EX</v>
      </c>
      <c r="AF4" s="3">
        <v>0</v>
      </c>
      <c r="AG4" s="4">
        <f>AF4/$AF$1</f>
        <v>0</v>
      </c>
      <c r="AH4" s="6" t="str">
        <f>IF(AG4&lt;47%,"IN",IF(AG4&lt;58%,"EL",IF(AG4&lt;87%,"SA",IF(AG4&lt;101%,"EX"))))</f>
        <v>IN</v>
      </c>
      <c r="AI4" s="124">
        <f>(E4/$E$1)+(H4/$H$1)+(K4/$K$1)+(N4/$N$1)+(Q4/$Q$1)+(T4/$T$1)+(W4/$W$1)+(Z4/$Z$1)+(AC4/$AC$1)+(AF4/$AF$1)</f>
        <v>7</v>
      </c>
      <c r="AJ4" s="125"/>
      <c r="AK4" s="7" t="str">
        <f t="shared" ref="AK4:AK23" si="0">IF(AI4&lt;4.76,"IN",IF(AI4&lt;5.76,"SU",IF(AI4&lt;6.76,"BI",IF(AI4&lt;8.76,"NT",IF(AI4&lt;10.01,"SB")))))</f>
        <v>NT</v>
      </c>
    </row>
    <row r="5" spans="1:37">
      <c r="A5" s="121"/>
      <c r="B5" s="122"/>
      <c r="C5" s="122"/>
      <c r="D5" s="123"/>
      <c r="E5" s="3">
        <v>0</v>
      </c>
      <c r="F5" s="4">
        <f>E5/$E$1</f>
        <v>0</v>
      </c>
      <c r="G5" s="5" t="str">
        <f t="shared" ref="G5:G23" si="1">IF(F5&lt;47%,"IN",IF(F5&lt;58%,"EL",IF(F5&lt;87%,"SA",IF(F5&lt;101%,"EX"))))</f>
        <v>IN</v>
      </c>
      <c r="H5" s="3">
        <v>1</v>
      </c>
      <c r="I5" s="4">
        <f t="shared" ref="I5:I23" si="2">H5/$H$1</f>
        <v>0.25</v>
      </c>
      <c r="J5" s="5" t="str">
        <f t="shared" ref="J5:J23" si="3">IF(I5&lt;47%,"IN",IF(I5&lt;58%,"EL",IF(I5&lt;87%,"SA",IF(I5&lt;101%,"EX"))))</f>
        <v>IN</v>
      </c>
      <c r="K5" s="3">
        <v>4</v>
      </c>
      <c r="L5" s="4">
        <f t="shared" ref="L5:L23" si="4">K5/$K$1</f>
        <v>1</v>
      </c>
      <c r="M5" s="5" t="str">
        <f t="shared" ref="M5:M23" si="5">IF(L5&lt;47%,"IN",IF(L5&lt;58%,"EL",IF(L5&lt;87%,"SA",IF(L5&lt;101%,"EX"))))</f>
        <v>EX</v>
      </c>
      <c r="N5" s="3">
        <v>4</v>
      </c>
      <c r="O5" s="4">
        <f t="shared" ref="O5:O23" si="6">N5/$N$1</f>
        <v>1</v>
      </c>
      <c r="P5" s="5" t="str">
        <f t="shared" ref="P5:P23" si="7">IF(O5&lt;47%,"IN",IF(O5&lt;58%,"EL",IF(O5&lt;87%,"SA",IF(O5&lt;101%,"EX"))))</f>
        <v>EX</v>
      </c>
      <c r="Q5" s="3">
        <v>3</v>
      </c>
      <c r="R5" s="4">
        <f t="shared" ref="R5:R23" si="8">Q5/$Q$1</f>
        <v>0.75</v>
      </c>
      <c r="S5" s="5" t="str">
        <f t="shared" ref="S5:S23" si="9">IF(R5&lt;47%,"IN",IF(R5&lt;58%,"EL",IF(R5&lt;87%,"SA",IF(R5&lt;101%,"EX"))))</f>
        <v>SA</v>
      </c>
      <c r="T5" s="3">
        <v>2</v>
      </c>
      <c r="U5" s="4">
        <f t="shared" ref="U5:U23" si="10">T5/$T$1</f>
        <v>0.5</v>
      </c>
      <c r="V5" s="5" t="str">
        <f t="shared" ref="V5:V23" si="11">IF(U5&lt;47%,"IN",IF(U5&lt;58%,"EL",IF(U5&lt;87%,"SA",IF(U5&lt;101%,"EX"))))</f>
        <v>EL</v>
      </c>
      <c r="W5" s="3">
        <v>3</v>
      </c>
      <c r="X5" s="4">
        <f t="shared" ref="X5:X23" si="12">W5/$W$1</f>
        <v>0.75</v>
      </c>
      <c r="Y5" s="5" t="str">
        <f t="shared" ref="Y5:Y23" si="13">IF(X5&lt;47%,"IN",IF(X5&lt;58%,"EL",IF(X5&lt;87%,"SA",IF(X5&lt;101%,"EX"))))</f>
        <v>SA</v>
      </c>
      <c r="Z5" s="3">
        <v>2</v>
      </c>
      <c r="AA5" s="4">
        <f t="shared" ref="AA5:AA23" si="14">Z5/$Z$1</f>
        <v>0.5</v>
      </c>
      <c r="AB5" s="5" t="str">
        <f t="shared" ref="AB5:AB23" si="15">IF(AA5&lt;47%,"IN",IF(AA5&lt;58%,"EL",IF(AA5&lt;87%,"SA",IF(AA5&lt;101%,"EX"))))</f>
        <v>EL</v>
      </c>
      <c r="AC5" s="3">
        <v>0</v>
      </c>
      <c r="AD5" s="4">
        <f t="shared" ref="AD5:AD23" si="16">AC5/$AC$1</f>
        <v>0</v>
      </c>
      <c r="AE5" s="5" t="str">
        <f t="shared" ref="AE5:AE23" si="17">IF(AD5&lt;47%,"IN",IF(AD5&lt;58%,"EL",IF(AD5&lt;87%,"SA",IF(AD5&lt;101%,"EX"))))</f>
        <v>IN</v>
      </c>
      <c r="AF5" s="3">
        <v>2</v>
      </c>
      <c r="AG5" s="4">
        <f t="shared" ref="AG5:AG23" si="18">AF5/$AF$1</f>
        <v>0.5</v>
      </c>
      <c r="AH5" s="6" t="str">
        <f t="shared" ref="AH5:AH23" si="19">IF(AG5&lt;47%,"IN",IF(AG5&lt;58%,"EL",IF(AG5&lt;87%,"SA",IF(AG5&lt;101%,"EX"))))</f>
        <v>EL</v>
      </c>
      <c r="AI5" s="124">
        <f t="shared" ref="AI5:AI23" si="20">(E5/$E$1)+(H5/$H$1)+(K5/$K$1)+(N5/$N$1)+(Q5/$Q$1)+(T5/$T$1)+(W5/$W$1)+(Z5/$Z$1)+(AC5/$AC$1)+(AF5/$AF$1)</f>
        <v>5.25</v>
      </c>
      <c r="AJ5" s="125"/>
      <c r="AK5" s="7" t="str">
        <f t="shared" si="0"/>
        <v>SU</v>
      </c>
    </row>
    <row r="6" spans="1:37">
      <c r="A6" s="121"/>
      <c r="B6" s="122"/>
      <c r="C6" s="122"/>
      <c r="D6" s="123"/>
      <c r="E6" s="3">
        <v>2</v>
      </c>
      <c r="F6" s="4">
        <f t="shared" ref="F6:F23" si="21">E6/$E$1</f>
        <v>0.5</v>
      </c>
      <c r="G6" s="5" t="str">
        <f t="shared" si="1"/>
        <v>EL</v>
      </c>
      <c r="H6" s="3">
        <v>3</v>
      </c>
      <c r="I6" s="4">
        <f t="shared" si="2"/>
        <v>0.75</v>
      </c>
      <c r="J6" s="5" t="str">
        <f t="shared" si="3"/>
        <v>SA</v>
      </c>
      <c r="K6" s="3">
        <v>3</v>
      </c>
      <c r="L6" s="4">
        <f t="shared" si="4"/>
        <v>0.75</v>
      </c>
      <c r="M6" s="5" t="str">
        <f t="shared" si="5"/>
        <v>SA</v>
      </c>
      <c r="N6" s="3">
        <v>4</v>
      </c>
      <c r="O6" s="4">
        <f t="shared" si="6"/>
        <v>1</v>
      </c>
      <c r="P6" s="5" t="str">
        <f t="shared" si="7"/>
        <v>EX</v>
      </c>
      <c r="Q6" s="3">
        <v>4</v>
      </c>
      <c r="R6" s="4">
        <f t="shared" si="8"/>
        <v>1</v>
      </c>
      <c r="S6" s="5" t="str">
        <f t="shared" si="9"/>
        <v>EX</v>
      </c>
      <c r="T6" s="3">
        <v>4</v>
      </c>
      <c r="U6" s="4">
        <f t="shared" si="10"/>
        <v>1</v>
      </c>
      <c r="V6" s="5" t="str">
        <f t="shared" si="11"/>
        <v>EX</v>
      </c>
      <c r="W6" s="3">
        <v>4</v>
      </c>
      <c r="X6" s="4">
        <f t="shared" si="12"/>
        <v>1</v>
      </c>
      <c r="Y6" s="5" t="str">
        <f t="shared" si="13"/>
        <v>EX</v>
      </c>
      <c r="Z6" s="3">
        <v>2</v>
      </c>
      <c r="AA6" s="4">
        <f t="shared" si="14"/>
        <v>0.5</v>
      </c>
      <c r="AB6" s="5" t="str">
        <f t="shared" si="15"/>
        <v>EL</v>
      </c>
      <c r="AC6" s="3">
        <v>0</v>
      </c>
      <c r="AD6" s="4">
        <f t="shared" si="16"/>
        <v>0</v>
      </c>
      <c r="AE6" s="5" t="str">
        <f t="shared" si="17"/>
        <v>IN</v>
      </c>
      <c r="AF6" s="3">
        <v>3</v>
      </c>
      <c r="AG6" s="4">
        <f t="shared" si="18"/>
        <v>0.75</v>
      </c>
      <c r="AH6" s="6" t="str">
        <f t="shared" si="19"/>
        <v>SA</v>
      </c>
      <c r="AI6" s="124">
        <f t="shared" si="20"/>
        <v>7.25</v>
      </c>
      <c r="AJ6" s="125"/>
      <c r="AK6" s="7" t="str">
        <f t="shared" si="0"/>
        <v>NT</v>
      </c>
    </row>
    <row r="7" spans="1:37">
      <c r="A7" s="121"/>
      <c r="B7" s="122"/>
      <c r="C7" s="122"/>
      <c r="D7" s="123"/>
      <c r="E7" s="3">
        <v>2</v>
      </c>
      <c r="F7" s="4">
        <f t="shared" si="21"/>
        <v>0.5</v>
      </c>
      <c r="G7" s="5" t="str">
        <f t="shared" si="1"/>
        <v>EL</v>
      </c>
      <c r="H7" s="3">
        <v>3</v>
      </c>
      <c r="I7" s="4">
        <f t="shared" si="2"/>
        <v>0.75</v>
      </c>
      <c r="J7" s="5" t="str">
        <f t="shared" si="3"/>
        <v>SA</v>
      </c>
      <c r="K7" s="3">
        <v>2</v>
      </c>
      <c r="L7" s="4">
        <f t="shared" si="4"/>
        <v>0.5</v>
      </c>
      <c r="M7" s="5" t="str">
        <f t="shared" si="5"/>
        <v>EL</v>
      </c>
      <c r="N7" s="3">
        <v>3</v>
      </c>
      <c r="O7" s="4">
        <f t="shared" si="6"/>
        <v>0.75</v>
      </c>
      <c r="P7" s="5" t="str">
        <f t="shared" si="7"/>
        <v>SA</v>
      </c>
      <c r="Q7" s="3">
        <v>4</v>
      </c>
      <c r="R7" s="4">
        <f t="shared" si="8"/>
        <v>1</v>
      </c>
      <c r="S7" s="5" t="str">
        <f t="shared" si="9"/>
        <v>EX</v>
      </c>
      <c r="T7" s="3">
        <v>3</v>
      </c>
      <c r="U7" s="4">
        <f t="shared" si="10"/>
        <v>0.75</v>
      </c>
      <c r="V7" s="5" t="str">
        <f t="shared" si="11"/>
        <v>SA</v>
      </c>
      <c r="W7" s="3">
        <v>4</v>
      </c>
      <c r="X7" s="4">
        <f t="shared" si="12"/>
        <v>1</v>
      </c>
      <c r="Y7" s="5" t="str">
        <f t="shared" si="13"/>
        <v>EX</v>
      </c>
      <c r="Z7" s="3">
        <v>2</v>
      </c>
      <c r="AA7" s="4">
        <f t="shared" si="14"/>
        <v>0.5</v>
      </c>
      <c r="AB7" s="5" t="str">
        <f t="shared" si="15"/>
        <v>EL</v>
      </c>
      <c r="AC7" s="3">
        <v>4</v>
      </c>
      <c r="AD7" s="4">
        <f t="shared" si="16"/>
        <v>1</v>
      </c>
      <c r="AE7" s="5" t="str">
        <f t="shared" si="17"/>
        <v>EX</v>
      </c>
      <c r="AF7" s="3">
        <v>2</v>
      </c>
      <c r="AG7" s="4">
        <f t="shared" si="18"/>
        <v>0.5</v>
      </c>
      <c r="AH7" s="6" t="str">
        <f t="shared" si="19"/>
        <v>EL</v>
      </c>
      <c r="AI7" s="124">
        <f t="shared" si="20"/>
        <v>7.25</v>
      </c>
      <c r="AJ7" s="125"/>
      <c r="AK7" s="7" t="str">
        <f t="shared" si="0"/>
        <v>NT</v>
      </c>
    </row>
    <row r="8" spans="1:37">
      <c r="A8" s="121"/>
      <c r="B8" s="122"/>
      <c r="C8" s="122"/>
      <c r="D8" s="123"/>
      <c r="E8" s="3">
        <v>4</v>
      </c>
      <c r="F8" s="4">
        <f t="shared" si="21"/>
        <v>1</v>
      </c>
      <c r="G8" s="5" t="str">
        <f t="shared" si="1"/>
        <v>EX</v>
      </c>
      <c r="H8" s="3">
        <v>3</v>
      </c>
      <c r="I8" s="4">
        <f t="shared" si="2"/>
        <v>0.75</v>
      </c>
      <c r="J8" s="5" t="str">
        <f t="shared" si="3"/>
        <v>SA</v>
      </c>
      <c r="K8" s="3">
        <v>4</v>
      </c>
      <c r="L8" s="4">
        <f t="shared" si="4"/>
        <v>1</v>
      </c>
      <c r="M8" s="5" t="str">
        <f t="shared" si="5"/>
        <v>EX</v>
      </c>
      <c r="N8" s="3">
        <v>4</v>
      </c>
      <c r="O8" s="4">
        <f t="shared" si="6"/>
        <v>1</v>
      </c>
      <c r="P8" s="5" t="str">
        <f t="shared" si="7"/>
        <v>EX</v>
      </c>
      <c r="Q8" s="3">
        <v>4</v>
      </c>
      <c r="R8" s="4">
        <f t="shared" si="8"/>
        <v>1</v>
      </c>
      <c r="S8" s="5" t="str">
        <f t="shared" si="9"/>
        <v>EX</v>
      </c>
      <c r="T8" s="3">
        <v>4</v>
      </c>
      <c r="U8" s="4">
        <f t="shared" si="10"/>
        <v>1</v>
      </c>
      <c r="V8" s="5" t="str">
        <f t="shared" si="11"/>
        <v>EX</v>
      </c>
      <c r="W8" s="3">
        <v>4</v>
      </c>
      <c r="X8" s="4">
        <f t="shared" si="12"/>
        <v>1</v>
      </c>
      <c r="Y8" s="5" t="str">
        <f t="shared" si="13"/>
        <v>EX</v>
      </c>
      <c r="Z8" s="3">
        <v>2</v>
      </c>
      <c r="AA8" s="4">
        <f t="shared" si="14"/>
        <v>0.5</v>
      </c>
      <c r="AB8" s="5" t="str">
        <f t="shared" si="15"/>
        <v>EL</v>
      </c>
      <c r="AC8" s="3">
        <v>4</v>
      </c>
      <c r="AD8" s="4">
        <f t="shared" si="16"/>
        <v>1</v>
      </c>
      <c r="AE8" s="5" t="str">
        <f t="shared" si="17"/>
        <v>EX</v>
      </c>
      <c r="AF8" s="3">
        <v>2</v>
      </c>
      <c r="AG8" s="4">
        <f t="shared" si="18"/>
        <v>0.5</v>
      </c>
      <c r="AH8" s="6" t="str">
        <f t="shared" si="19"/>
        <v>EL</v>
      </c>
      <c r="AI8" s="124">
        <f t="shared" si="20"/>
        <v>8.75</v>
      </c>
      <c r="AJ8" s="125"/>
      <c r="AK8" s="7" t="str">
        <f t="shared" si="0"/>
        <v>NT</v>
      </c>
    </row>
    <row r="9" spans="1:37">
      <c r="A9" s="121"/>
      <c r="B9" s="122"/>
      <c r="C9" s="122"/>
      <c r="D9" s="123"/>
      <c r="E9" s="3">
        <v>2</v>
      </c>
      <c r="F9" s="4">
        <f>E9/$E$1</f>
        <v>0.5</v>
      </c>
      <c r="G9" s="5" t="str">
        <f t="shared" si="1"/>
        <v>EL</v>
      </c>
      <c r="H9" s="3">
        <v>3</v>
      </c>
      <c r="I9" s="4">
        <f>H9/$H$1</f>
        <v>0.75</v>
      </c>
      <c r="J9" s="5" t="str">
        <f>IF(I9&lt;47%,"IN",IF(I9&lt;58%,"EL",IF(I9&lt;87%,"SA",IF(I9&lt;101%,"EX"))))</f>
        <v>SA</v>
      </c>
      <c r="K9" s="3">
        <v>3</v>
      </c>
      <c r="L9" s="4">
        <f t="shared" si="4"/>
        <v>0.75</v>
      </c>
      <c r="M9" s="5" t="str">
        <f t="shared" si="5"/>
        <v>SA</v>
      </c>
      <c r="N9" s="3">
        <v>2</v>
      </c>
      <c r="O9" s="4">
        <f>N9/$N$1</f>
        <v>0.5</v>
      </c>
      <c r="P9" s="5" t="str">
        <f t="shared" si="7"/>
        <v>EL</v>
      </c>
      <c r="Q9" s="3">
        <v>4</v>
      </c>
      <c r="R9" s="4">
        <f>Q9/$Q$1</f>
        <v>1</v>
      </c>
      <c r="S9" s="5" t="str">
        <f t="shared" si="9"/>
        <v>EX</v>
      </c>
      <c r="T9" s="3">
        <v>2</v>
      </c>
      <c r="U9" s="4">
        <f>T9/$T$1</f>
        <v>0.5</v>
      </c>
      <c r="V9" s="5" t="str">
        <f t="shared" si="11"/>
        <v>EL</v>
      </c>
      <c r="W9" s="3">
        <v>3</v>
      </c>
      <c r="X9" s="4">
        <f>W9/$W$1</f>
        <v>0.75</v>
      </c>
      <c r="Y9" s="5" t="str">
        <f>IF(X9&lt;47%,"IN",IF(X9&lt;58%,"EL",IF(X9&lt;87%,"SA",IF(X9&lt;101%,"EX"))))</f>
        <v>SA</v>
      </c>
      <c r="Z9" s="3">
        <v>1</v>
      </c>
      <c r="AA9" s="4">
        <f>Z9/$Z$1</f>
        <v>0.25</v>
      </c>
      <c r="AB9" s="5" t="str">
        <f>IF(AA9&lt;47%,"IN",IF(AA9&lt;58%,"EL",IF(AA9&lt;87%,"SA",IF(AA9&lt;101%,"EX"))))</f>
        <v>IN</v>
      </c>
      <c r="AC9" s="3">
        <v>4</v>
      </c>
      <c r="AD9" s="4">
        <f>AC9/$AC$1</f>
        <v>1</v>
      </c>
      <c r="AE9" s="5" t="str">
        <f t="shared" si="17"/>
        <v>EX</v>
      </c>
      <c r="AF9" s="3">
        <v>3</v>
      </c>
      <c r="AG9" s="4">
        <f>AF9/$AF$1</f>
        <v>0.75</v>
      </c>
      <c r="AH9" s="6" t="str">
        <f t="shared" si="19"/>
        <v>SA</v>
      </c>
      <c r="AI9" s="124">
        <f>(E9/$E$1)+(H9/$H$1)+(K9/$K$1)+(N9/$N$1)+(Q9/$Q$1)+(T9/$T$1)+(W9/$W$1)+(Z9/$Z$1)+(AC9/$AC$1)+(AF9/$AF$1)</f>
        <v>6.75</v>
      </c>
      <c r="AJ9" s="125"/>
      <c r="AK9" s="7" t="str">
        <f t="shared" si="0"/>
        <v>BI</v>
      </c>
    </row>
    <row r="10" spans="1:37">
      <c r="A10" s="121"/>
      <c r="B10" s="122"/>
      <c r="C10" s="122"/>
      <c r="D10" s="123"/>
      <c r="E10" s="3">
        <v>3</v>
      </c>
      <c r="F10" s="4">
        <f>E10/$E$1</f>
        <v>0.75</v>
      </c>
      <c r="G10" s="5" t="str">
        <f t="shared" si="1"/>
        <v>SA</v>
      </c>
      <c r="H10" s="3">
        <v>3</v>
      </c>
      <c r="I10" s="4">
        <f>H10/$H$1</f>
        <v>0.75</v>
      </c>
      <c r="J10" s="5" t="str">
        <f>IF(I10&lt;47%,"IN",IF(I10&lt;58%,"EL",IF(I10&lt;87%,"SA",IF(I10&lt;101%,"EX"))))</f>
        <v>SA</v>
      </c>
      <c r="K10" s="3">
        <v>4</v>
      </c>
      <c r="L10" s="4">
        <f t="shared" si="4"/>
        <v>1</v>
      </c>
      <c r="M10" s="5" t="str">
        <f>IF(L10&lt;47%,"IN",IF(L10&lt;58%,"EL",IF(L10&lt;87%,"SA",IF(L10&lt;101%,"EX"))))</f>
        <v>EX</v>
      </c>
      <c r="N10" s="3">
        <v>4</v>
      </c>
      <c r="O10" s="4">
        <f>N10/$N$1</f>
        <v>1</v>
      </c>
      <c r="P10" s="5" t="str">
        <f t="shared" si="7"/>
        <v>EX</v>
      </c>
      <c r="Q10" s="3">
        <v>4</v>
      </c>
      <c r="R10" s="4">
        <f>Q10/$Q$1</f>
        <v>1</v>
      </c>
      <c r="S10" s="5" t="str">
        <f t="shared" si="9"/>
        <v>EX</v>
      </c>
      <c r="T10" s="3">
        <v>4</v>
      </c>
      <c r="U10" s="4">
        <f>T10/$T$1</f>
        <v>1</v>
      </c>
      <c r="V10" s="5" t="str">
        <f t="shared" si="11"/>
        <v>EX</v>
      </c>
      <c r="W10" s="3">
        <v>4</v>
      </c>
      <c r="X10" s="4">
        <f>W10/$W$1</f>
        <v>1</v>
      </c>
      <c r="Y10" s="5" t="str">
        <f>IF(X10&lt;47%,"IN",IF(X10&lt;58%,"EL",IF(X10&lt;87%,"SA",IF(X10&lt;101%,"EX"))))</f>
        <v>EX</v>
      </c>
      <c r="Z10" s="3">
        <v>1</v>
      </c>
      <c r="AA10" s="4">
        <f>Z10/$Z$1</f>
        <v>0.25</v>
      </c>
      <c r="AB10" s="5" t="str">
        <f>IF(AA10&lt;47%,"IN",IF(AA10&lt;58%,"EL",IF(AA10&lt;87%,"SA",IF(AA10&lt;101%,"EX"))))</f>
        <v>IN</v>
      </c>
      <c r="AC10" s="3">
        <v>4</v>
      </c>
      <c r="AD10" s="4">
        <f>AC10/$AC$1</f>
        <v>1</v>
      </c>
      <c r="AE10" s="5" t="str">
        <f t="shared" si="17"/>
        <v>EX</v>
      </c>
      <c r="AF10" s="3">
        <v>0</v>
      </c>
      <c r="AG10" s="4">
        <f>AF10/$AF$1</f>
        <v>0</v>
      </c>
      <c r="AH10" s="6" t="str">
        <f t="shared" si="19"/>
        <v>IN</v>
      </c>
      <c r="AI10" s="124">
        <f>(E10/$E$1)+(H10/$H$1)+(K10/$K$1)+(N10/$N$1)+(Q10/$Q$1)+(T10/$T$1)+(W10/$W$1)+(Z10/$Z$1)+(AC10/$AC$1)+(AF10/$AF$1)</f>
        <v>7.75</v>
      </c>
      <c r="AJ10" s="125"/>
      <c r="AK10" s="7" t="str">
        <f t="shared" si="0"/>
        <v>NT</v>
      </c>
    </row>
    <row r="11" spans="1:37">
      <c r="A11" s="121"/>
      <c r="B11" s="122"/>
      <c r="C11" s="122"/>
      <c r="D11" s="123"/>
      <c r="E11" s="3">
        <v>2</v>
      </c>
      <c r="F11" s="4">
        <f t="shared" si="21"/>
        <v>0.5</v>
      </c>
      <c r="G11" s="5" t="str">
        <f t="shared" si="1"/>
        <v>EL</v>
      </c>
      <c r="H11" s="3">
        <v>0</v>
      </c>
      <c r="I11" s="4">
        <f t="shared" si="2"/>
        <v>0</v>
      </c>
      <c r="J11" s="5" t="str">
        <f t="shared" si="3"/>
        <v>IN</v>
      </c>
      <c r="K11" s="3">
        <v>4</v>
      </c>
      <c r="L11" s="4">
        <f t="shared" si="4"/>
        <v>1</v>
      </c>
      <c r="M11" s="5" t="str">
        <f t="shared" si="5"/>
        <v>EX</v>
      </c>
      <c r="N11" s="3">
        <v>4</v>
      </c>
      <c r="O11" s="4">
        <f t="shared" si="6"/>
        <v>1</v>
      </c>
      <c r="P11" s="5" t="str">
        <f t="shared" si="7"/>
        <v>EX</v>
      </c>
      <c r="Q11" s="3">
        <v>4</v>
      </c>
      <c r="R11" s="4">
        <f t="shared" si="8"/>
        <v>1</v>
      </c>
      <c r="S11" s="5" t="str">
        <f t="shared" si="9"/>
        <v>EX</v>
      </c>
      <c r="T11" s="3">
        <v>2</v>
      </c>
      <c r="U11" s="4">
        <f t="shared" si="10"/>
        <v>0.5</v>
      </c>
      <c r="V11" s="5" t="str">
        <f t="shared" si="11"/>
        <v>EL</v>
      </c>
      <c r="W11" s="3">
        <v>2</v>
      </c>
      <c r="X11" s="4">
        <f t="shared" si="12"/>
        <v>0.5</v>
      </c>
      <c r="Y11" s="5" t="str">
        <f t="shared" si="13"/>
        <v>EL</v>
      </c>
      <c r="Z11" s="3">
        <v>1</v>
      </c>
      <c r="AA11" s="4">
        <f t="shared" si="14"/>
        <v>0.25</v>
      </c>
      <c r="AB11" s="5" t="str">
        <f t="shared" si="15"/>
        <v>IN</v>
      </c>
      <c r="AC11" s="3">
        <v>0</v>
      </c>
      <c r="AD11" s="4">
        <f t="shared" si="16"/>
        <v>0</v>
      </c>
      <c r="AE11" s="5" t="str">
        <f t="shared" si="17"/>
        <v>IN</v>
      </c>
      <c r="AF11" s="3">
        <v>1</v>
      </c>
      <c r="AG11" s="4">
        <f t="shared" si="18"/>
        <v>0.25</v>
      </c>
      <c r="AH11" s="6" t="str">
        <f t="shared" si="19"/>
        <v>IN</v>
      </c>
      <c r="AI11" s="124">
        <f t="shared" si="20"/>
        <v>5</v>
      </c>
      <c r="AJ11" s="125"/>
      <c r="AK11" s="7" t="str">
        <f t="shared" si="0"/>
        <v>SU</v>
      </c>
    </row>
    <row r="12" spans="1:37">
      <c r="A12" s="121"/>
      <c r="B12" s="122"/>
      <c r="C12" s="122"/>
      <c r="D12" s="123"/>
      <c r="E12" s="3">
        <v>2</v>
      </c>
      <c r="F12" s="4">
        <f t="shared" si="21"/>
        <v>0.5</v>
      </c>
      <c r="G12" s="5" t="str">
        <f t="shared" si="1"/>
        <v>EL</v>
      </c>
      <c r="H12" s="3">
        <v>3</v>
      </c>
      <c r="I12" s="4">
        <f t="shared" si="2"/>
        <v>0.75</v>
      </c>
      <c r="J12" s="5" t="str">
        <f t="shared" si="3"/>
        <v>SA</v>
      </c>
      <c r="K12" s="3">
        <v>3</v>
      </c>
      <c r="L12" s="4">
        <f t="shared" si="4"/>
        <v>0.75</v>
      </c>
      <c r="M12" s="5" t="str">
        <f t="shared" si="5"/>
        <v>SA</v>
      </c>
      <c r="N12" s="3">
        <v>4</v>
      </c>
      <c r="O12" s="4">
        <f t="shared" si="6"/>
        <v>1</v>
      </c>
      <c r="P12" s="5" t="str">
        <f t="shared" si="7"/>
        <v>EX</v>
      </c>
      <c r="Q12" s="3">
        <v>4</v>
      </c>
      <c r="R12" s="4">
        <f t="shared" si="8"/>
        <v>1</v>
      </c>
      <c r="S12" s="5" t="str">
        <f t="shared" si="9"/>
        <v>EX</v>
      </c>
      <c r="T12" s="3">
        <v>4</v>
      </c>
      <c r="U12" s="4">
        <f t="shared" si="10"/>
        <v>1</v>
      </c>
      <c r="V12" s="5" t="str">
        <f t="shared" si="11"/>
        <v>EX</v>
      </c>
      <c r="W12" s="3">
        <v>4</v>
      </c>
      <c r="X12" s="4">
        <f t="shared" si="12"/>
        <v>1</v>
      </c>
      <c r="Y12" s="5" t="str">
        <f t="shared" si="13"/>
        <v>EX</v>
      </c>
      <c r="Z12" s="3">
        <v>2</v>
      </c>
      <c r="AA12" s="4">
        <f t="shared" si="14"/>
        <v>0.5</v>
      </c>
      <c r="AB12" s="5" t="str">
        <f t="shared" si="15"/>
        <v>EL</v>
      </c>
      <c r="AC12" s="3">
        <v>0</v>
      </c>
      <c r="AD12" s="4">
        <f t="shared" si="16"/>
        <v>0</v>
      </c>
      <c r="AE12" s="5" t="str">
        <f t="shared" si="17"/>
        <v>IN</v>
      </c>
      <c r="AF12" s="3">
        <v>0</v>
      </c>
      <c r="AG12" s="4">
        <f t="shared" si="18"/>
        <v>0</v>
      </c>
      <c r="AH12" s="6" t="str">
        <f t="shared" si="19"/>
        <v>IN</v>
      </c>
      <c r="AI12" s="124">
        <f t="shared" si="20"/>
        <v>6.5</v>
      </c>
      <c r="AJ12" s="125"/>
      <c r="AK12" s="7" t="str">
        <f t="shared" si="0"/>
        <v>BI</v>
      </c>
    </row>
    <row r="13" spans="1:37">
      <c r="A13" s="121"/>
      <c r="B13" s="122"/>
      <c r="C13" s="122"/>
      <c r="D13" s="123"/>
      <c r="E13" s="3">
        <v>2</v>
      </c>
      <c r="F13" s="4">
        <f t="shared" si="21"/>
        <v>0.5</v>
      </c>
      <c r="G13" s="5" t="str">
        <f t="shared" si="1"/>
        <v>EL</v>
      </c>
      <c r="H13" s="3">
        <v>3</v>
      </c>
      <c r="I13" s="4">
        <f t="shared" si="2"/>
        <v>0.75</v>
      </c>
      <c r="J13" s="5" t="str">
        <f t="shared" si="3"/>
        <v>SA</v>
      </c>
      <c r="K13" s="3">
        <v>1</v>
      </c>
      <c r="L13" s="4">
        <f t="shared" si="4"/>
        <v>0.25</v>
      </c>
      <c r="M13" s="5" t="str">
        <f t="shared" si="5"/>
        <v>IN</v>
      </c>
      <c r="N13" s="3">
        <v>4</v>
      </c>
      <c r="O13" s="4">
        <f t="shared" si="6"/>
        <v>1</v>
      </c>
      <c r="P13" s="5" t="str">
        <f t="shared" si="7"/>
        <v>EX</v>
      </c>
      <c r="Q13" s="3">
        <v>3</v>
      </c>
      <c r="R13" s="4">
        <f t="shared" si="8"/>
        <v>0.75</v>
      </c>
      <c r="S13" s="5" t="str">
        <f t="shared" si="9"/>
        <v>SA</v>
      </c>
      <c r="T13" s="3">
        <v>3</v>
      </c>
      <c r="U13" s="4">
        <f t="shared" si="10"/>
        <v>0.75</v>
      </c>
      <c r="V13" s="5" t="str">
        <f t="shared" si="11"/>
        <v>SA</v>
      </c>
      <c r="W13" s="3">
        <v>3</v>
      </c>
      <c r="X13" s="4">
        <f t="shared" si="12"/>
        <v>0.75</v>
      </c>
      <c r="Y13" s="5" t="str">
        <f t="shared" si="13"/>
        <v>SA</v>
      </c>
      <c r="Z13" s="3">
        <v>2</v>
      </c>
      <c r="AA13" s="4">
        <f t="shared" si="14"/>
        <v>0.5</v>
      </c>
      <c r="AB13" s="5" t="str">
        <f t="shared" si="15"/>
        <v>EL</v>
      </c>
      <c r="AC13" s="3">
        <v>4</v>
      </c>
      <c r="AD13" s="4">
        <f t="shared" si="16"/>
        <v>1</v>
      </c>
      <c r="AE13" s="5" t="str">
        <f t="shared" si="17"/>
        <v>EX</v>
      </c>
      <c r="AF13" s="3">
        <v>2</v>
      </c>
      <c r="AG13" s="4">
        <f t="shared" si="18"/>
        <v>0.5</v>
      </c>
      <c r="AH13" s="6" t="str">
        <f t="shared" si="19"/>
        <v>EL</v>
      </c>
      <c r="AI13" s="124">
        <f t="shared" si="20"/>
        <v>6.75</v>
      </c>
      <c r="AJ13" s="125"/>
      <c r="AK13" s="7" t="str">
        <f t="shared" si="0"/>
        <v>BI</v>
      </c>
    </row>
    <row r="14" spans="1:37">
      <c r="A14" s="121"/>
      <c r="B14" s="122"/>
      <c r="C14" s="122"/>
      <c r="D14" s="123"/>
      <c r="E14" s="3">
        <v>2</v>
      </c>
      <c r="F14" s="4">
        <f t="shared" si="21"/>
        <v>0.5</v>
      </c>
      <c r="G14" s="5" t="str">
        <f t="shared" si="1"/>
        <v>EL</v>
      </c>
      <c r="H14" s="3">
        <v>3</v>
      </c>
      <c r="I14" s="4">
        <f t="shared" si="2"/>
        <v>0.75</v>
      </c>
      <c r="J14" s="5" t="str">
        <f t="shared" si="3"/>
        <v>SA</v>
      </c>
      <c r="K14" s="3">
        <v>4</v>
      </c>
      <c r="L14" s="4">
        <f t="shared" si="4"/>
        <v>1</v>
      </c>
      <c r="M14" s="5" t="str">
        <f t="shared" si="5"/>
        <v>EX</v>
      </c>
      <c r="N14" s="3">
        <v>3</v>
      </c>
      <c r="O14" s="4">
        <f t="shared" si="6"/>
        <v>0.75</v>
      </c>
      <c r="P14" s="5" t="str">
        <f t="shared" si="7"/>
        <v>SA</v>
      </c>
      <c r="Q14" s="3">
        <v>4</v>
      </c>
      <c r="R14" s="4">
        <f t="shared" si="8"/>
        <v>1</v>
      </c>
      <c r="S14" s="5" t="str">
        <f t="shared" si="9"/>
        <v>EX</v>
      </c>
      <c r="T14" s="3">
        <v>2</v>
      </c>
      <c r="U14" s="4">
        <f t="shared" si="10"/>
        <v>0.5</v>
      </c>
      <c r="V14" s="5" t="str">
        <f t="shared" si="11"/>
        <v>EL</v>
      </c>
      <c r="W14" s="3">
        <v>2</v>
      </c>
      <c r="X14" s="4">
        <f t="shared" si="12"/>
        <v>0.5</v>
      </c>
      <c r="Y14" s="5" t="str">
        <f t="shared" si="13"/>
        <v>EL</v>
      </c>
      <c r="Z14" s="3">
        <v>2</v>
      </c>
      <c r="AA14" s="4">
        <f t="shared" si="14"/>
        <v>0.5</v>
      </c>
      <c r="AB14" s="5" t="str">
        <f t="shared" si="15"/>
        <v>EL</v>
      </c>
      <c r="AC14" s="3">
        <v>0</v>
      </c>
      <c r="AD14" s="4">
        <f t="shared" si="16"/>
        <v>0</v>
      </c>
      <c r="AE14" s="5" t="str">
        <f t="shared" si="17"/>
        <v>IN</v>
      </c>
      <c r="AF14" s="3">
        <v>0</v>
      </c>
      <c r="AG14" s="4">
        <f t="shared" si="18"/>
        <v>0</v>
      </c>
      <c r="AH14" s="6" t="str">
        <f t="shared" si="19"/>
        <v>IN</v>
      </c>
      <c r="AI14" s="124">
        <f t="shared" si="20"/>
        <v>5.5</v>
      </c>
      <c r="AJ14" s="125"/>
      <c r="AK14" s="7" t="str">
        <f t="shared" si="0"/>
        <v>SU</v>
      </c>
    </row>
    <row r="15" spans="1:37">
      <c r="A15" s="121"/>
      <c r="B15" s="122"/>
      <c r="C15" s="122"/>
      <c r="D15" s="123"/>
      <c r="E15" s="3">
        <v>3</v>
      </c>
      <c r="F15" s="4">
        <f t="shared" si="21"/>
        <v>0.75</v>
      </c>
      <c r="G15" s="5" t="str">
        <f t="shared" si="1"/>
        <v>SA</v>
      </c>
      <c r="H15" s="3">
        <v>2</v>
      </c>
      <c r="I15" s="4">
        <f t="shared" si="2"/>
        <v>0.5</v>
      </c>
      <c r="J15" s="5" t="str">
        <f t="shared" si="3"/>
        <v>EL</v>
      </c>
      <c r="K15" s="3">
        <v>3</v>
      </c>
      <c r="L15" s="4">
        <f t="shared" si="4"/>
        <v>0.75</v>
      </c>
      <c r="M15" s="5" t="str">
        <f t="shared" si="5"/>
        <v>SA</v>
      </c>
      <c r="N15" s="3">
        <v>4</v>
      </c>
      <c r="O15" s="4">
        <f t="shared" si="6"/>
        <v>1</v>
      </c>
      <c r="P15" s="5" t="str">
        <f t="shared" si="7"/>
        <v>EX</v>
      </c>
      <c r="Q15" s="3">
        <v>3</v>
      </c>
      <c r="R15" s="4">
        <f t="shared" si="8"/>
        <v>0.75</v>
      </c>
      <c r="S15" s="5" t="str">
        <f t="shared" si="9"/>
        <v>SA</v>
      </c>
      <c r="T15" s="3">
        <v>4</v>
      </c>
      <c r="U15" s="4">
        <f t="shared" si="10"/>
        <v>1</v>
      </c>
      <c r="V15" s="5" t="str">
        <f t="shared" si="11"/>
        <v>EX</v>
      </c>
      <c r="W15" s="3">
        <v>3</v>
      </c>
      <c r="X15" s="4">
        <f t="shared" si="12"/>
        <v>0.75</v>
      </c>
      <c r="Y15" s="5" t="str">
        <f t="shared" si="13"/>
        <v>SA</v>
      </c>
      <c r="Z15" s="3">
        <v>2</v>
      </c>
      <c r="AA15" s="4">
        <f t="shared" si="14"/>
        <v>0.5</v>
      </c>
      <c r="AB15" s="5" t="str">
        <f t="shared" si="15"/>
        <v>EL</v>
      </c>
      <c r="AC15" s="3">
        <v>4</v>
      </c>
      <c r="AD15" s="4">
        <f t="shared" si="16"/>
        <v>1</v>
      </c>
      <c r="AE15" s="5" t="str">
        <f t="shared" si="17"/>
        <v>EX</v>
      </c>
      <c r="AF15" s="3">
        <v>2</v>
      </c>
      <c r="AG15" s="4">
        <f t="shared" si="18"/>
        <v>0.5</v>
      </c>
      <c r="AH15" s="6" t="str">
        <f t="shared" si="19"/>
        <v>EL</v>
      </c>
      <c r="AI15" s="124">
        <f t="shared" si="20"/>
        <v>7.5</v>
      </c>
      <c r="AJ15" s="125"/>
      <c r="AK15" s="7" t="str">
        <f t="shared" si="0"/>
        <v>NT</v>
      </c>
    </row>
    <row r="16" spans="1:37">
      <c r="A16" s="121"/>
      <c r="B16" s="122"/>
      <c r="C16" s="122"/>
      <c r="D16" s="123"/>
      <c r="E16" s="3">
        <v>4</v>
      </c>
      <c r="F16" s="4">
        <f t="shared" si="21"/>
        <v>1</v>
      </c>
      <c r="G16" s="5" t="str">
        <f t="shared" si="1"/>
        <v>EX</v>
      </c>
      <c r="H16" s="3">
        <v>0</v>
      </c>
      <c r="I16" s="4">
        <f t="shared" si="2"/>
        <v>0</v>
      </c>
      <c r="J16" s="5" t="str">
        <f t="shared" si="3"/>
        <v>IN</v>
      </c>
      <c r="K16" s="3">
        <v>2</v>
      </c>
      <c r="L16" s="4">
        <f t="shared" si="4"/>
        <v>0.5</v>
      </c>
      <c r="M16" s="5" t="str">
        <f t="shared" si="5"/>
        <v>EL</v>
      </c>
      <c r="N16" s="3">
        <v>0</v>
      </c>
      <c r="O16" s="4">
        <f t="shared" si="6"/>
        <v>0</v>
      </c>
      <c r="P16" s="5" t="str">
        <f t="shared" si="7"/>
        <v>IN</v>
      </c>
      <c r="Q16" s="3">
        <v>4</v>
      </c>
      <c r="R16" s="4">
        <f t="shared" si="8"/>
        <v>1</v>
      </c>
      <c r="S16" s="5" t="str">
        <f t="shared" si="9"/>
        <v>EX</v>
      </c>
      <c r="T16" s="3">
        <v>3</v>
      </c>
      <c r="U16" s="4">
        <f t="shared" si="10"/>
        <v>0.75</v>
      </c>
      <c r="V16" s="5" t="str">
        <f t="shared" si="11"/>
        <v>SA</v>
      </c>
      <c r="W16" s="3">
        <v>2</v>
      </c>
      <c r="X16" s="4">
        <f t="shared" si="12"/>
        <v>0.5</v>
      </c>
      <c r="Y16" s="5" t="str">
        <f t="shared" si="13"/>
        <v>EL</v>
      </c>
      <c r="Z16" s="3">
        <v>3</v>
      </c>
      <c r="AA16" s="4">
        <f t="shared" si="14"/>
        <v>0.75</v>
      </c>
      <c r="AB16" s="5" t="str">
        <f t="shared" si="15"/>
        <v>SA</v>
      </c>
      <c r="AC16" s="3">
        <v>4</v>
      </c>
      <c r="AD16" s="4">
        <f t="shared" si="16"/>
        <v>1</v>
      </c>
      <c r="AE16" s="5" t="str">
        <f t="shared" si="17"/>
        <v>EX</v>
      </c>
      <c r="AF16" s="3">
        <v>0</v>
      </c>
      <c r="AG16" s="4">
        <f t="shared" si="18"/>
        <v>0</v>
      </c>
      <c r="AH16" s="6" t="str">
        <f t="shared" si="19"/>
        <v>IN</v>
      </c>
      <c r="AI16" s="124">
        <f t="shared" si="20"/>
        <v>5.5</v>
      </c>
      <c r="AJ16" s="125"/>
      <c r="AK16" s="7" t="str">
        <f t="shared" si="0"/>
        <v>SU</v>
      </c>
    </row>
    <row r="17" spans="1:37">
      <c r="A17" s="121"/>
      <c r="B17" s="122"/>
      <c r="C17" s="122"/>
      <c r="D17" s="123"/>
      <c r="E17" s="3">
        <v>1</v>
      </c>
      <c r="F17" s="4">
        <f t="shared" si="21"/>
        <v>0.25</v>
      </c>
      <c r="G17" s="5" t="str">
        <f t="shared" si="1"/>
        <v>IN</v>
      </c>
      <c r="H17" s="3">
        <v>3</v>
      </c>
      <c r="I17" s="4">
        <f t="shared" si="2"/>
        <v>0.75</v>
      </c>
      <c r="J17" s="5" t="str">
        <f t="shared" si="3"/>
        <v>SA</v>
      </c>
      <c r="K17" s="3">
        <v>4</v>
      </c>
      <c r="L17" s="4">
        <f t="shared" si="4"/>
        <v>1</v>
      </c>
      <c r="M17" s="5" t="str">
        <f t="shared" si="5"/>
        <v>EX</v>
      </c>
      <c r="N17" s="3">
        <v>0</v>
      </c>
      <c r="O17" s="4">
        <f t="shared" si="6"/>
        <v>0</v>
      </c>
      <c r="P17" s="5" t="str">
        <f t="shared" si="7"/>
        <v>IN</v>
      </c>
      <c r="Q17" s="3">
        <v>4</v>
      </c>
      <c r="R17" s="4">
        <f t="shared" si="8"/>
        <v>1</v>
      </c>
      <c r="S17" s="5" t="str">
        <f t="shared" si="9"/>
        <v>EX</v>
      </c>
      <c r="T17" s="3">
        <v>2</v>
      </c>
      <c r="U17" s="4">
        <f t="shared" si="10"/>
        <v>0.5</v>
      </c>
      <c r="V17" s="5" t="str">
        <f t="shared" si="11"/>
        <v>EL</v>
      </c>
      <c r="W17" s="3">
        <v>2</v>
      </c>
      <c r="X17" s="4">
        <f t="shared" si="12"/>
        <v>0.5</v>
      </c>
      <c r="Y17" s="5" t="str">
        <f t="shared" si="13"/>
        <v>EL</v>
      </c>
      <c r="Z17" s="3">
        <v>1</v>
      </c>
      <c r="AA17" s="4">
        <f t="shared" si="14"/>
        <v>0.25</v>
      </c>
      <c r="AB17" s="5" t="str">
        <f t="shared" si="15"/>
        <v>IN</v>
      </c>
      <c r="AC17" s="3">
        <v>0</v>
      </c>
      <c r="AD17" s="4">
        <f t="shared" si="16"/>
        <v>0</v>
      </c>
      <c r="AE17" s="5" t="str">
        <f t="shared" si="17"/>
        <v>IN</v>
      </c>
      <c r="AF17" s="3">
        <v>3</v>
      </c>
      <c r="AG17" s="4">
        <f t="shared" si="18"/>
        <v>0.75</v>
      </c>
      <c r="AH17" s="6" t="str">
        <f t="shared" si="19"/>
        <v>SA</v>
      </c>
      <c r="AI17" s="124">
        <f t="shared" si="20"/>
        <v>5</v>
      </c>
      <c r="AJ17" s="125"/>
      <c r="AK17" s="7" t="str">
        <f t="shared" si="0"/>
        <v>SU</v>
      </c>
    </row>
    <row r="18" spans="1:37">
      <c r="A18" s="121"/>
      <c r="B18" s="122"/>
      <c r="C18" s="122"/>
      <c r="D18" s="123"/>
      <c r="E18" s="3">
        <v>2</v>
      </c>
      <c r="F18" s="4">
        <f t="shared" si="21"/>
        <v>0.5</v>
      </c>
      <c r="G18" s="5" t="str">
        <f t="shared" si="1"/>
        <v>EL</v>
      </c>
      <c r="H18" s="3">
        <v>3</v>
      </c>
      <c r="I18" s="4">
        <f t="shared" si="2"/>
        <v>0.75</v>
      </c>
      <c r="J18" s="5" t="str">
        <f t="shared" si="3"/>
        <v>SA</v>
      </c>
      <c r="K18" s="3">
        <v>1</v>
      </c>
      <c r="L18" s="4">
        <f t="shared" si="4"/>
        <v>0.25</v>
      </c>
      <c r="M18" s="5" t="str">
        <f t="shared" si="5"/>
        <v>IN</v>
      </c>
      <c r="N18" s="3">
        <v>4</v>
      </c>
      <c r="O18" s="4">
        <f t="shared" si="6"/>
        <v>1</v>
      </c>
      <c r="P18" s="5" t="str">
        <f t="shared" si="7"/>
        <v>EX</v>
      </c>
      <c r="Q18" s="3">
        <v>4</v>
      </c>
      <c r="R18" s="4">
        <f t="shared" si="8"/>
        <v>1</v>
      </c>
      <c r="S18" s="5" t="str">
        <f t="shared" si="9"/>
        <v>EX</v>
      </c>
      <c r="T18" s="3">
        <v>2</v>
      </c>
      <c r="U18" s="4">
        <f t="shared" si="10"/>
        <v>0.5</v>
      </c>
      <c r="V18" s="5" t="str">
        <f t="shared" si="11"/>
        <v>EL</v>
      </c>
      <c r="W18" s="3">
        <v>3</v>
      </c>
      <c r="X18" s="4">
        <f t="shared" si="12"/>
        <v>0.75</v>
      </c>
      <c r="Y18" s="5" t="str">
        <f t="shared" si="13"/>
        <v>SA</v>
      </c>
      <c r="Z18" s="3">
        <v>2</v>
      </c>
      <c r="AA18" s="4">
        <f t="shared" si="14"/>
        <v>0.5</v>
      </c>
      <c r="AB18" s="5" t="str">
        <f t="shared" si="15"/>
        <v>EL</v>
      </c>
      <c r="AC18" s="3">
        <v>4</v>
      </c>
      <c r="AD18" s="4">
        <f t="shared" si="16"/>
        <v>1</v>
      </c>
      <c r="AE18" s="5" t="str">
        <f t="shared" si="17"/>
        <v>EX</v>
      </c>
      <c r="AF18" s="3">
        <v>3</v>
      </c>
      <c r="AG18" s="4">
        <f t="shared" si="18"/>
        <v>0.75</v>
      </c>
      <c r="AH18" s="6" t="str">
        <f t="shared" si="19"/>
        <v>SA</v>
      </c>
      <c r="AI18" s="124">
        <f t="shared" si="20"/>
        <v>7</v>
      </c>
      <c r="AJ18" s="125"/>
      <c r="AK18" s="7" t="str">
        <f t="shared" si="0"/>
        <v>NT</v>
      </c>
    </row>
    <row r="19" spans="1:37">
      <c r="A19" s="121"/>
      <c r="B19" s="122"/>
      <c r="C19" s="122"/>
      <c r="D19" s="123"/>
      <c r="E19" s="3">
        <v>3</v>
      </c>
      <c r="F19" s="4">
        <f t="shared" si="21"/>
        <v>0.75</v>
      </c>
      <c r="G19" s="5" t="str">
        <f t="shared" si="1"/>
        <v>SA</v>
      </c>
      <c r="H19" s="3">
        <v>4</v>
      </c>
      <c r="I19" s="4">
        <f t="shared" si="2"/>
        <v>1</v>
      </c>
      <c r="J19" s="5" t="str">
        <f t="shared" si="3"/>
        <v>EX</v>
      </c>
      <c r="K19" s="3">
        <v>4</v>
      </c>
      <c r="L19" s="4">
        <f t="shared" si="4"/>
        <v>1</v>
      </c>
      <c r="M19" s="5" t="str">
        <f t="shared" si="5"/>
        <v>EX</v>
      </c>
      <c r="N19" s="3">
        <v>4</v>
      </c>
      <c r="O19" s="4">
        <f t="shared" si="6"/>
        <v>1</v>
      </c>
      <c r="P19" s="5" t="str">
        <f t="shared" si="7"/>
        <v>EX</v>
      </c>
      <c r="Q19" s="3">
        <v>4</v>
      </c>
      <c r="R19" s="4">
        <f t="shared" si="8"/>
        <v>1</v>
      </c>
      <c r="S19" s="5" t="str">
        <f t="shared" si="9"/>
        <v>EX</v>
      </c>
      <c r="T19" s="3">
        <v>3</v>
      </c>
      <c r="U19" s="4">
        <f t="shared" si="10"/>
        <v>0.75</v>
      </c>
      <c r="V19" s="5" t="str">
        <f t="shared" si="11"/>
        <v>SA</v>
      </c>
      <c r="W19" s="3">
        <v>2</v>
      </c>
      <c r="X19" s="4">
        <f t="shared" si="12"/>
        <v>0.5</v>
      </c>
      <c r="Y19" s="5" t="str">
        <f t="shared" si="13"/>
        <v>EL</v>
      </c>
      <c r="Z19" s="3">
        <v>1</v>
      </c>
      <c r="AA19" s="4">
        <f t="shared" si="14"/>
        <v>0.25</v>
      </c>
      <c r="AB19" s="5" t="str">
        <f t="shared" si="15"/>
        <v>IN</v>
      </c>
      <c r="AC19" s="3">
        <v>4</v>
      </c>
      <c r="AD19" s="4">
        <f t="shared" si="16"/>
        <v>1</v>
      </c>
      <c r="AE19" s="5" t="str">
        <f t="shared" si="17"/>
        <v>EX</v>
      </c>
      <c r="AF19" s="3">
        <v>3</v>
      </c>
      <c r="AG19" s="4">
        <f t="shared" si="18"/>
        <v>0.75</v>
      </c>
      <c r="AH19" s="6" t="str">
        <f t="shared" si="19"/>
        <v>SA</v>
      </c>
      <c r="AI19" s="124">
        <f t="shared" si="20"/>
        <v>8</v>
      </c>
      <c r="AJ19" s="125"/>
      <c r="AK19" s="7" t="str">
        <f t="shared" si="0"/>
        <v>NT</v>
      </c>
    </row>
    <row r="20" spans="1:37">
      <c r="A20" s="121"/>
      <c r="B20" s="122"/>
      <c r="C20" s="122"/>
      <c r="D20" s="123"/>
      <c r="E20" s="3">
        <v>2</v>
      </c>
      <c r="F20" s="4">
        <f t="shared" si="21"/>
        <v>0.5</v>
      </c>
      <c r="G20" s="5" t="str">
        <f t="shared" si="1"/>
        <v>EL</v>
      </c>
      <c r="H20" s="3">
        <v>3</v>
      </c>
      <c r="I20" s="4">
        <f t="shared" si="2"/>
        <v>0.75</v>
      </c>
      <c r="J20" s="5" t="str">
        <f t="shared" si="3"/>
        <v>SA</v>
      </c>
      <c r="K20" s="3">
        <v>4</v>
      </c>
      <c r="L20" s="4">
        <f t="shared" si="4"/>
        <v>1</v>
      </c>
      <c r="M20" s="5" t="str">
        <f t="shared" si="5"/>
        <v>EX</v>
      </c>
      <c r="N20" s="3">
        <v>4</v>
      </c>
      <c r="O20" s="4">
        <f t="shared" si="6"/>
        <v>1</v>
      </c>
      <c r="P20" s="5" t="str">
        <f t="shared" si="7"/>
        <v>EX</v>
      </c>
      <c r="Q20" s="3">
        <v>4</v>
      </c>
      <c r="R20" s="4">
        <f t="shared" si="8"/>
        <v>1</v>
      </c>
      <c r="S20" s="5" t="str">
        <f t="shared" si="9"/>
        <v>EX</v>
      </c>
      <c r="T20" s="3">
        <v>1</v>
      </c>
      <c r="U20" s="4">
        <f t="shared" si="10"/>
        <v>0.25</v>
      </c>
      <c r="V20" s="5" t="str">
        <f t="shared" si="11"/>
        <v>IN</v>
      </c>
      <c r="W20" s="3">
        <v>3</v>
      </c>
      <c r="X20" s="4">
        <f t="shared" si="12"/>
        <v>0.75</v>
      </c>
      <c r="Y20" s="5" t="str">
        <f t="shared" si="13"/>
        <v>SA</v>
      </c>
      <c r="Z20" s="3">
        <v>2</v>
      </c>
      <c r="AA20" s="4">
        <f t="shared" si="14"/>
        <v>0.5</v>
      </c>
      <c r="AB20" s="5" t="str">
        <f t="shared" si="15"/>
        <v>EL</v>
      </c>
      <c r="AC20" s="3">
        <v>4</v>
      </c>
      <c r="AD20" s="4">
        <f t="shared" si="16"/>
        <v>1</v>
      </c>
      <c r="AE20" s="5" t="str">
        <f t="shared" si="17"/>
        <v>EX</v>
      </c>
      <c r="AF20" s="3">
        <v>3</v>
      </c>
      <c r="AG20" s="4">
        <f t="shared" si="18"/>
        <v>0.75</v>
      </c>
      <c r="AH20" s="6" t="str">
        <f t="shared" si="19"/>
        <v>SA</v>
      </c>
      <c r="AI20" s="124">
        <f t="shared" si="20"/>
        <v>7.5</v>
      </c>
      <c r="AJ20" s="125"/>
      <c r="AK20" s="7" t="str">
        <f t="shared" si="0"/>
        <v>NT</v>
      </c>
    </row>
    <row r="21" spans="1:37">
      <c r="A21" s="121"/>
      <c r="B21" s="122"/>
      <c r="C21" s="122"/>
      <c r="D21" s="123"/>
      <c r="E21" s="3">
        <v>3</v>
      </c>
      <c r="F21" s="4">
        <f t="shared" si="21"/>
        <v>0.75</v>
      </c>
      <c r="G21" s="5" t="str">
        <f t="shared" si="1"/>
        <v>SA</v>
      </c>
      <c r="H21" s="3">
        <v>3</v>
      </c>
      <c r="I21" s="4">
        <f t="shared" si="2"/>
        <v>0.75</v>
      </c>
      <c r="J21" s="5" t="str">
        <f t="shared" si="3"/>
        <v>SA</v>
      </c>
      <c r="K21" s="3">
        <v>4</v>
      </c>
      <c r="L21" s="4">
        <f t="shared" si="4"/>
        <v>1</v>
      </c>
      <c r="M21" s="5" t="str">
        <f t="shared" si="5"/>
        <v>EX</v>
      </c>
      <c r="N21" s="3">
        <v>4</v>
      </c>
      <c r="O21" s="4">
        <f t="shared" si="6"/>
        <v>1</v>
      </c>
      <c r="P21" s="5" t="str">
        <f t="shared" si="7"/>
        <v>EX</v>
      </c>
      <c r="Q21" s="3">
        <v>4</v>
      </c>
      <c r="R21" s="4">
        <f t="shared" si="8"/>
        <v>1</v>
      </c>
      <c r="S21" s="5" t="str">
        <f t="shared" si="9"/>
        <v>EX</v>
      </c>
      <c r="T21" s="3">
        <v>4</v>
      </c>
      <c r="U21" s="4">
        <f t="shared" si="10"/>
        <v>1</v>
      </c>
      <c r="V21" s="5" t="str">
        <f t="shared" si="11"/>
        <v>EX</v>
      </c>
      <c r="W21" s="3">
        <v>3</v>
      </c>
      <c r="X21" s="4">
        <f t="shared" si="12"/>
        <v>0.75</v>
      </c>
      <c r="Y21" s="5" t="str">
        <f t="shared" si="13"/>
        <v>SA</v>
      </c>
      <c r="Z21" s="3">
        <v>1</v>
      </c>
      <c r="AA21" s="4">
        <f t="shared" si="14"/>
        <v>0.25</v>
      </c>
      <c r="AB21" s="5" t="str">
        <f t="shared" si="15"/>
        <v>IN</v>
      </c>
      <c r="AC21" s="3">
        <v>4</v>
      </c>
      <c r="AD21" s="4">
        <f t="shared" si="16"/>
        <v>1</v>
      </c>
      <c r="AE21" s="5" t="str">
        <f t="shared" si="17"/>
        <v>EX</v>
      </c>
      <c r="AF21" s="3">
        <v>4</v>
      </c>
      <c r="AG21" s="4">
        <f t="shared" si="18"/>
        <v>1</v>
      </c>
      <c r="AH21" s="6" t="str">
        <f t="shared" si="19"/>
        <v>EX</v>
      </c>
      <c r="AI21" s="124">
        <f t="shared" si="20"/>
        <v>8.5</v>
      </c>
      <c r="AJ21" s="125"/>
      <c r="AK21" s="7" t="str">
        <f t="shared" si="0"/>
        <v>NT</v>
      </c>
    </row>
    <row r="22" spans="1:37">
      <c r="A22" s="121"/>
      <c r="B22" s="122"/>
      <c r="C22" s="122"/>
      <c r="D22" s="123"/>
      <c r="E22" s="3">
        <v>1</v>
      </c>
      <c r="F22" s="4">
        <f t="shared" si="21"/>
        <v>0.25</v>
      </c>
      <c r="G22" s="5" t="str">
        <f t="shared" si="1"/>
        <v>IN</v>
      </c>
      <c r="H22" s="3">
        <v>2</v>
      </c>
      <c r="I22" s="4">
        <f t="shared" si="2"/>
        <v>0.5</v>
      </c>
      <c r="J22" s="5" t="str">
        <f t="shared" si="3"/>
        <v>EL</v>
      </c>
      <c r="K22" s="3">
        <v>4</v>
      </c>
      <c r="L22" s="4">
        <f t="shared" si="4"/>
        <v>1</v>
      </c>
      <c r="M22" s="5" t="str">
        <f t="shared" si="5"/>
        <v>EX</v>
      </c>
      <c r="N22" s="3">
        <v>4</v>
      </c>
      <c r="O22" s="4">
        <f t="shared" si="6"/>
        <v>1</v>
      </c>
      <c r="P22" s="5" t="str">
        <f t="shared" si="7"/>
        <v>EX</v>
      </c>
      <c r="Q22" s="3">
        <v>4</v>
      </c>
      <c r="R22" s="4">
        <f t="shared" si="8"/>
        <v>1</v>
      </c>
      <c r="S22" s="5" t="str">
        <f t="shared" si="9"/>
        <v>EX</v>
      </c>
      <c r="T22" s="3">
        <v>4</v>
      </c>
      <c r="U22" s="4">
        <f t="shared" si="10"/>
        <v>1</v>
      </c>
      <c r="V22" s="5" t="str">
        <f t="shared" si="11"/>
        <v>EX</v>
      </c>
      <c r="W22" s="3">
        <v>2</v>
      </c>
      <c r="X22" s="4">
        <f t="shared" si="12"/>
        <v>0.5</v>
      </c>
      <c r="Y22" s="5" t="str">
        <f t="shared" si="13"/>
        <v>EL</v>
      </c>
      <c r="Z22" s="3">
        <v>1</v>
      </c>
      <c r="AA22" s="4">
        <f t="shared" si="14"/>
        <v>0.25</v>
      </c>
      <c r="AB22" s="5" t="str">
        <f t="shared" si="15"/>
        <v>IN</v>
      </c>
      <c r="AC22" s="3">
        <v>4</v>
      </c>
      <c r="AD22" s="4">
        <f t="shared" si="16"/>
        <v>1</v>
      </c>
      <c r="AE22" s="5" t="str">
        <f t="shared" si="17"/>
        <v>EX</v>
      </c>
      <c r="AF22" s="3">
        <v>2</v>
      </c>
      <c r="AG22" s="4">
        <f t="shared" si="18"/>
        <v>0.5</v>
      </c>
      <c r="AH22" s="6" t="str">
        <f t="shared" si="19"/>
        <v>EL</v>
      </c>
      <c r="AI22" s="124">
        <f t="shared" si="20"/>
        <v>7</v>
      </c>
      <c r="AJ22" s="125"/>
      <c r="AK22" s="7" t="str">
        <f t="shared" si="0"/>
        <v>NT</v>
      </c>
    </row>
    <row r="23" spans="1:37">
      <c r="A23" s="121"/>
      <c r="B23" s="122"/>
      <c r="C23" s="122"/>
      <c r="D23" s="123"/>
      <c r="E23" s="8">
        <v>4</v>
      </c>
      <c r="F23" s="9">
        <f t="shared" si="21"/>
        <v>1</v>
      </c>
      <c r="G23" s="10" t="str">
        <f t="shared" si="1"/>
        <v>EX</v>
      </c>
      <c r="H23" s="8">
        <v>4</v>
      </c>
      <c r="I23" s="9">
        <f t="shared" si="2"/>
        <v>1</v>
      </c>
      <c r="J23" s="10" t="str">
        <f t="shared" si="3"/>
        <v>EX</v>
      </c>
      <c r="K23" s="8">
        <v>2</v>
      </c>
      <c r="L23" s="9">
        <f t="shared" si="4"/>
        <v>0.5</v>
      </c>
      <c r="M23" s="10" t="str">
        <f t="shared" si="5"/>
        <v>EL</v>
      </c>
      <c r="N23" s="8">
        <v>4</v>
      </c>
      <c r="O23" s="9">
        <f t="shared" si="6"/>
        <v>1</v>
      </c>
      <c r="P23" s="10" t="str">
        <f t="shared" si="7"/>
        <v>EX</v>
      </c>
      <c r="Q23" s="8">
        <v>4</v>
      </c>
      <c r="R23" s="9">
        <f t="shared" si="8"/>
        <v>1</v>
      </c>
      <c r="S23" s="10" t="str">
        <f t="shared" si="9"/>
        <v>EX</v>
      </c>
      <c r="T23" s="8">
        <v>3</v>
      </c>
      <c r="U23" s="9">
        <f t="shared" si="10"/>
        <v>0.75</v>
      </c>
      <c r="V23" s="10" t="str">
        <f t="shared" si="11"/>
        <v>SA</v>
      </c>
      <c r="W23" s="8">
        <v>1</v>
      </c>
      <c r="X23" s="9">
        <f t="shared" si="12"/>
        <v>0.25</v>
      </c>
      <c r="Y23" s="10" t="str">
        <f t="shared" si="13"/>
        <v>IN</v>
      </c>
      <c r="Z23" s="8">
        <v>0</v>
      </c>
      <c r="AA23" s="9">
        <f t="shared" si="14"/>
        <v>0</v>
      </c>
      <c r="AB23" s="10" t="str">
        <f t="shared" si="15"/>
        <v>IN</v>
      </c>
      <c r="AC23" s="8">
        <v>4</v>
      </c>
      <c r="AD23" s="9">
        <f t="shared" si="16"/>
        <v>1</v>
      </c>
      <c r="AE23" s="10" t="str">
        <f t="shared" si="17"/>
        <v>EX</v>
      </c>
      <c r="AF23" s="8">
        <v>0</v>
      </c>
      <c r="AG23" s="9">
        <f t="shared" si="18"/>
        <v>0</v>
      </c>
      <c r="AH23" s="11" t="str">
        <f t="shared" si="19"/>
        <v>IN</v>
      </c>
      <c r="AI23" s="126">
        <f t="shared" si="20"/>
        <v>6.5</v>
      </c>
      <c r="AJ23" s="127"/>
      <c r="AK23" s="12" t="str">
        <f t="shared" si="0"/>
        <v>BI</v>
      </c>
    </row>
    <row r="24" spans="1:37" ht="15.75" thickBot="1">
      <c r="A24" s="13"/>
      <c r="B24" s="13"/>
      <c r="C24" s="13"/>
      <c r="D24" s="13"/>
      <c r="E24" s="2"/>
      <c r="F24" s="1"/>
      <c r="G24" s="2"/>
      <c r="H24" s="2"/>
      <c r="I24" s="1"/>
      <c r="J24" s="2"/>
      <c r="K24" s="2"/>
      <c r="L24" s="1"/>
      <c r="M24" s="2"/>
      <c r="N24" s="2"/>
      <c r="O24" s="1"/>
      <c r="P24" s="2"/>
      <c r="Q24" s="2"/>
      <c r="R24" s="1"/>
      <c r="S24" s="2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</row>
    <row r="25" spans="1:37" ht="15.75" thickBot="1">
      <c r="A25" s="113" t="s">
        <v>234</v>
      </c>
      <c r="B25" s="113"/>
      <c r="C25" s="113"/>
      <c r="D25" s="114"/>
      <c r="E25" s="115" t="s">
        <v>34</v>
      </c>
      <c r="F25" s="116"/>
      <c r="G25" s="117"/>
      <c r="H25" s="115" t="s">
        <v>35</v>
      </c>
      <c r="I25" s="116"/>
      <c r="J25" s="117"/>
      <c r="K25" s="115" t="s">
        <v>36</v>
      </c>
      <c r="L25" s="116"/>
      <c r="M25" s="117"/>
      <c r="N25" s="115" t="s">
        <v>37</v>
      </c>
      <c r="O25" s="116"/>
      <c r="P25" s="117"/>
      <c r="Q25" s="118" t="s">
        <v>38</v>
      </c>
      <c r="R25" s="119"/>
      <c r="S25" s="120"/>
      <c r="T25" s="2"/>
      <c r="U25" s="1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</row>
    <row r="26" spans="1:37">
      <c r="A26" s="106" t="s">
        <v>39</v>
      </c>
      <c r="B26" s="106"/>
      <c r="C26" s="106"/>
      <c r="D26" s="106"/>
      <c r="E26" s="107">
        <f>COUNTIF(AI3:AI23,"&lt;10,1")-Q26-N26-K26-H26</f>
        <v>0</v>
      </c>
      <c r="F26" s="108"/>
      <c r="G26" s="109"/>
      <c r="H26" s="107">
        <f>COUNTIF(AI3:AI23,"&lt;8,76")-Q26-N26-K26</f>
        <v>11</v>
      </c>
      <c r="I26" s="108"/>
      <c r="J26" s="109"/>
      <c r="K26" s="107">
        <f>COUNTIF(AI3:AI23,"&lt;6,80")-Q26-N26</f>
        <v>4</v>
      </c>
      <c r="L26" s="108"/>
      <c r="M26" s="109"/>
      <c r="N26" s="107">
        <f>COUNTIF(AI3:AI23,"&lt;5,8")-Q26</f>
        <v>5</v>
      </c>
      <c r="O26" s="108"/>
      <c r="P26" s="109"/>
      <c r="Q26" s="107">
        <f>COUNTIFS(AI3:AI23,"&lt;4,8")</f>
        <v>1</v>
      </c>
      <c r="R26" s="108"/>
      <c r="S26" s="109"/>
      <c r="T26" s="2"/>
      <c r="U26" s="1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</row>
    <row r="27" spans="1:37" ht="15.75" thickBot="1">
      <c r="A27" s="106"/>
      <c r="B27" s="106"/>
      <c r="C27" s="106"/>
      <c r="D27" s="106"/>
      <c r="E27" s="110">
        <f>E26/20</f>
        <v>0</v>
      </c>
      <c r="F27" s="111"/>
      <c r="G27" s="112"/>
      <c r="H27" s="110">
        <f>H26/20</f>
        <v>0.55000000000000004</v>
      </c>
      <c r="I27" s="111"/>
      <c r="J27" s="112"/>
      <c r="K27" s="110">
        <f>K26/20</f>
        <v>0.2</v>
      </c>
      <c r="L27" s="111"/>
      <c r="M27" s="112"/>
      <c r="N27" s="110">
        <f>N26/20</f>
        <v>0.25</v>
      </c>
      <c r="O27" s="111"/>
      <c r="P27" s="112"/>
      <c r="Q27" s="110">
        <f>Q26/20</f>
        <v>0.05</v>
      </c>
      <c r="R27" s="111"/>
      <c r="S27" s="112"/>
      <c r="T27" s="2"/>
      <c r="U27" s="1"/>
      <c r="V27" s="2"/>
      <c r="W27" s="2"/>
      <c r="X27" s="1"/>
      <c r="Y27" s="2"/>
      <c r="Z27" s="2"/>
      <c r="AA27" s="1"/>
      <c r="AB27" s="2"/>
      <c r="AC27" s="2"/>
      <c r="AD27" s="1"/>
      <c r="AE27" s="2"/>
      <c r="AF27" s="2"/>
      <c r="AG27" s="1"/>
      <c r="AH27" s="2"/>
      <c r="AI27" s="2"/>
      <c r="AJ27" s="2"/>
      <c r="AK27" s="2"/>
    </row>
    <row r="28" spans="1:37">
      <c r="A28" s="14"/>
      <c r="B28" s="14"/>
      <c r="C28" s="14"/>
      <c r="D28" s="14"/>
      <c r="E28" s="15"/>
      <c r="F28" s="16"/>
      <c r="G28" s="15"/>
      <c r="H28" s="15"/>
      <c r="I28" s="16"/>
      <c r="J28" s="15"/>
      <c r="K28" s="15"/>
      <c r="L28" s="16"/>
      <c r="M28" s="15"/>
      <c r="N28" s="15"/>
      <c r="O28" s="16"/>
      <c r="P28" s="15"/>
      <c r="Q28" s="15"/>
      <c r="R28" s="16"/>
      <c r="S28" s="15"/>
      <c r="T28" s="2"/>
      <c r="U28" s="1"/>
      <c r="V28" s="2"/>
      <c r="W28" s="2"/>
      <c r="X28" s="1"/>
      <c r="Y28" s="2"/>
      <c r="Z28" s="2"/>
      <c r="AA28" s="1"/>
      <c r="AB28" s="2"/>
      <c r="AC28" s="2"/>
      <c r="AD28" s="1"/>
      <c r="AE28" s="2"/>
      <c r="AF28" s="2"/>
      <c r="AG28" s="1"/>
      <c r="AH28" s="2"/>
      <c r="AI28" s="2"/>
      <c r="AJ28" s="2"/>
      <c r="AK28" s="2"/>
    </row>
    <row r="29" spans="1:37">
      <c r="A29" s="14"/>
      <c r="B29" s="17" t="s">
        <v>40</v>
      </c>
      <c r="C29" s="18"/>
      <c r="D29" s="13"/>
      <c r="E29" s="15"/>
      <c r="F29" s="16"/>
      <c r="G29" s="15"/>
      <c r="H29" s="15"/>
      <c r="I29" s="16"/>
      <c r="J29" s="15"/>
      <c r="K29" s="15"/>
      <c r="L29" s="16"/>
      <c r="M29" s="15"/>
      <c r="N29" s="15"/>
      <c r="O29" s="16"/>
      <c r="P29" s="15"/>
      <c r="Q29" s="15"/>
      <c r="R29" s="16"/>
      <c r="S29" s="15"/>
      <c r="T29" s="15"/>
      <c r="U29" s="16"/>
      <c r="V29" s="2"/>
      <c r="W29" s="2"/>
      <c r="X29" s="1"/>
      <c r="Y29" s="2"/>
      <c r="Z29" s="2"/>
      <c r="AA29" s="1"/>
      <c r="AB29" s="2"/>
      <c r="AC29" s="2"/>
      <c r="AD29" s="1"/>
      <c r="AE29" s="2"/>
      <c r="AF29" s="2"/>
      <c r="AG29" s="1"/>
      <c r="AH29" s="2"/>
      <c r="AI29" s="2"/>
      <c r="AJ29" s="2"/>
      <c r="AK29" s="2"/>
    </row>
    <row r="30" spans="1:37">
      <c r="A30" s="14"/>
      <c r="B30" s="19"/>
      <c r="C30" s="20"/>
      <c r="D30" s="13"/>
      <c r="E30" s="15"/>
      <c r="F30" s="16"/>
      <c r="G30" s="15"/>
      <c r="H30" s="15"/>
      <c r="I30" s="16"/>
      <c r="J30" s="15"/>
      <c r="K30" s="15"/>
      <c r="L30" s="16"/>
      <c r="M30" s="15"/>
      <c r="N30" s="15"/>
      <c r="O30" s="16"/>
      <c r="P30" s="15"/>
      <c r="Q30" s="15"/>
      <c r="R30" s="16"/>
      <c r="S30" s="15"/>
      <c r="T30" s="15"/>
      <c r="U30" s="16"/>
      <c r="V30" s="2"/>
      <c r="W30" s="2"/>
      <c r="X30" s="1"/>
      <c r="Y30" s="2"/>
      <c r="Z30" s="2"/>
      <c r="AA30" s="1"/>
      <c r="AB30" s="2"/>
      <c r="AC30" s="2"/>
      <c r="AD30" s="1"/>
      <c r="AE30" s="2"/>
      <c r="AF30" s="2"/>
      <c r="AG30" s="1"/>
      <c r="AH30" s="2"/>
      <c r="AI30" s="2"/>
      <c r="AJ30" s="2"/>
      <c r="AK30" s="2"/>
    </row>
    <row r="31" spans="1:37">
      <c r="A31" s="13"/>
      <c r="B31" s="19" t="s">
        <v>235</v>
      </c>
      <c r="C31" s="20"/>
      <c r="D31" s="13"/>
      <c r="E31" s="15"/>
      <c r="F31" s="16"/>
      <c r="G31" s="15"/>
      <c r="H31" s="15"/>
      <c r="I31" s="16"/>
      <c r="J31" s="15"/>
      <c r="K31" s="15"/>
      <c r="L31" s="16"/>
      <c r="M31" s="15"/>
      <c r="N31" s="15"/>
      <c r="O31" s="16"/>
      <c r="P31" s="15"/>
      <c r="Q31" s="15"/>
      <c r="R31" s="16"/>
      <c r="S31" s="2"/>
      <c r="T31" s="2"/>
      <c r="U31" s="1"/>
      <c r="V31" s="2"/>
      <c r="W31" s="21"/>
      <c r="X31" s="22"/>
      <c r="Y31" s="21"/>
      <c r="Z31" s="21"/>
      <c r="AA31" s="22"/>
      <c r="AB31" s="86" t="s">
        <v>42</v>
      </c>
      <c r="AC31" s="87"/>
      <c r="AD31" s="86" t="s">
        <v>43</v>
      </c>
      <c r="AE31" s="87"/>
      <c r="AF31" s="86" t="s">
        <v>44</v>
      </c>
      <c r="AG31" s="87"/>
      <c r="AH31" s="92" t="s">
        <v>45</v>
      </c>
      <c r="AI31" s="93"/>
      <c r="AJ31" s="2"/>
      <c r="AK31" s="2"/>
    </row>
    <row r="32" spans="1:37">
      <c r="A32" s="13"/>
      <c r="B32" s="14"/>
      <c r="C32" s="23"/>
      <c r="D32" s="13"/>
      <c r="E32" s="15"/>
      <c r="F32" s="16"/>
      <c r="G32" s="15"/>
      <c r="H32" s="15"/>
      <c r="I32" s="16"/>
      <c r="J32" s="15"/>
      <c r="K32" s="15"/>
      <c r="L32" s="16"/>
      <c r="M32" s="15"/>
      <c r="N32" s="15"/>
      <c r="O32" s="16"/>
      <c r="P32" s="15"/>
      <c r="Q32" s="15"/>
      <c r="R32" s="16"/>
      <c r="S32" s="2"/>
      <c r="T32" s="2"/>
      <c r="U32" s="1"/>
      <c r="V32" s="2"/>
      <c r="W32" s="21"/>
      <c r="X32" s="22"/>
      <c r="Y32" s="21"/>
      <c r="Z32" s="21"/>
      <c r="AA32" s="22"/>
      <c r="AB32" s="88"/>
      <c r="AC32" s="89"/>
      <c r="AD32" s="88"/>
      <c r="AE32" s="89"/>
      <c r="AF32" s="88"/>
      <c r="AG32" s="89"/>
      <c r="AH32" s="94"/>
      <c r="AI32" s="95"/>
      <c r="AJ32" s="2"/>
      <c r="AK32" s="2"/>
    </row>
    <row r="33" spans="1:37">
      <c r="A33" s="13"/>
      <c r="B33" s="19"/>
      <c r="C33" s="20"/>
      <c r="D33" s="13"/>
      <c r="E33" s="2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1"/>
      <c r="S33" s="2"/>
      <c r="T33" s="2"/>
      <c r="U33" s="1"/>
      <c r="V33" s="2"/>
      <c r="W33" s="21"/>
      <c r="X33" s="22"/>
      <c r="Y33" s="21"/>
      <c r="Z33" s="21"/>
      <c r="AA33" s="22"/>
      <c r="AB33" s="88"/>
      <c r="AC33" s="89"/>
      <c r="AD33" s="88"/>
      <c r="AE33" s="89"/>
      <c r="AF33" s="88"/>
      <c r="AG33" s="89"/>
      <c r="AH33" s="94"/>
      <c r="AI33" s="95"/>
      <c r="AJ33" s="2"/>
      <c r="AK33" s="2"/>
    </row>
    <row r="34" spans="1:37">
      <c r="A34" s="13"/>
      <c r="B34" s="19"/>
      <c r="C34" s="20"/>
      <c r="D34" s="13"/>
      <c r="E34" s="2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1"/>
      <c r="S34" s="2"/>
      <c r="T34" s="2"/>
      <c r="U34" s="1"/>
      <c r="V34" s="2"/>
      <c r="W34" s="21"/>
      <c r="X34" s="22"/>
      <c r="Y34" s="21"/>
      <c r="Z34" s="21"/>
      <c r="AA34" s="22"/>
      <c r="AB34" s="90"/>
      <c r="AC34" s="91"/>
      <c r="AD34" s="90"/>
      <c r="AE34" s="91"/>
      <c r="AF34" s="90"/>
      <c r="AG34" s="91"/>
      <c r="AH34" s="96"/>
      <c r="AI34" s="97"/>
      <c r="AJ34" s="2"/>
      <c r="AK34" s="2"/>
    </row>
    <row r="35" spans="1:37">
      <c r="A35" s="13"/>
      <c r="B35" s="17" t="s">
        <v>46</v>
      </c>
      <c r="C35" s="18"/>
      <c r="D35" s="13"/>
      <c r="E35" s="2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1"/>
      <c r="S35" s="2"/>
      <c r="T35" s="2"/>
      <c r="U35" s="1"/>
      <c r="V35" s="2"/>
      <c r="W35" s="24"/>
      <c r="X35" s="25"/>
      <c r="Y35" s="24"/>
      <c r="Z35" s="24"/>
      <c r="AA35" s="25"/>
      <c r="AB35" s="98" t="s">
        <v>47</v>
      </c>
      <c r="AC35" s="99"/>
      <c r="AD35" s="98" t="s">
        <v>48</v>
      </c>
      <c r="AE35" s="99"/>
      <c r="AF35" s="98" t="s">
        <v>49</v>
      </c>
      <c r="AG35" s="99"/>
      <c r="AH35" s="102">
        <v>-0.5</v>
      </c>
      <c r="AI35" s="103"/>
      <c r="AJ35" s="2"/>
      <c r="AK35" s="2"/>
    </row>
    <row r="36" spans="1:37">
      <c r="A36" s="13"/>
      <c r="B36" s="13"/>
      <c r="C36" s="13"/>
      <c r="D36" s="13"/>
      <c r="E36" s="2"/>
      <c r="F36" s="1"/>
      <c r="G36" s="2"/>
      <c r="H36" s="2"/>
      <c r="I36" s="1"/>
      <c r="J36" s="2"/>
      <c r="K36" s="2"/>
      <c r="L36" s="1"/>
      <c r="M36" s="2"/>
      <c r="N36" s="2"/>
      <c r="O36" s="1"/>
      <c r="P36" s="2"/>
      <c r="Q36" s="2"/>
      <c r="R36" s="1"/>
      <c r="S36" s="2"/>
      <c r="T36" s="2"/>
      <c r="U36" s="1"/>
      <c r="V36" s="2"/>
      <c r="W36" s="24"/>
      <c r="X36" s="25"/>
      <c r="Y36" s="24"/>
      <c r="Z36" s="24"/>
      <c r="AA36" s="25"/>
      <c r="AB36" s="100"/>
      <c r="AC36" s="101"/>
      <c r="AD36" s="100"/>
      <c r="AE36" s="101"/>
      <c r="AF36" s="100"/>
      <c r="AG36" s="101"/>
      <c r="AH36" s="104"/>
      <c r="AI36" s="105"/>
      <c r="AJ36" s="2"/>
      <c r="AK36" s="2"/>
    </row>
    <row r="37" spans="1:37">
      <c r="A37" s="13"/>
      <c r="B37" s="75" t="s">
        <v>236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78">
        <f>COUNTIF(G3:G23,"=EX")</f>
        <v>3</v>
      </c>
      <c r="AC37" s="79"/>
      <c r="AD37" s="78">
        <f>COUNTIF(G3:G23,"=SA")</f>
        <v>4</v>
      </c>
      <c r="AE37" s="79"/>
      <c r="AF37" s="78">
        <f>COUNTIF(G3:G23,"EL")</f>
        <v>11</v>
      </c>
      <c r="AG37" s="79"/>
      <c r="AH37" s="78">
        <f>COUNTIF(G3:G23,"=SA")</f>
        <v>4</v>
      </c>
      <c r="AI37" s="79"/>
      <c r="AJ37" s="2"/>
      <c r="AK37" s="2"/>
    </row>
    <row r="38" spans="1:37">
      <c r="A38" s="13"/>
      <c r="B38" s="75" t="s">
        <v>237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78">
        <f>COUNTIF(J3:J23,"=EX")</f>
        <v>2</v>
      </c>
      <c r="AC38" s="79"/>
      <c r="AD38" s="78">
        <f>COUNTIF(J3:J23,"=SA")</f>
        <v>13</v>
      </c>
      <c r="AE38" s="79"/>
      <c r="AF38" s="78">
        <f>COUNTIF(J3:J23,"=EL")</f>
        <v>2</v>
      </c>
      <c r="AG38" s="79"/>
      <c r="AH38" s="78">
        <f>COUNTIF(J3:J23,"=IN")</f>
        <v>4</v>
      </c>
      <c r="AI38" s="79"/>
      <c r="AJ38" s="2"/>
      <c r="AK38" s="2"/>
    </row>
    <row r="39" spans="1:37">
      <c r="A39" s="13"/>
      <c r="B39" s="75" t="s">
        <v>238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78">
        <f>COUNTIF(M3:M23,"=EX")</f>
        <v>11</v>
      </c>
      <c r="AC39" s="79"/>
      <c r="AD39" s="78">
        <f>COUNTIF(M3:M23,"=SA")</f>
        <v>4</v>
      </c>
      <c r="AE39" s="79"/>
      <c r="AF39" s="78">
        <f>COUNTIF(M3:M23,"=EL")</f>
        <v>3</v>
      </c>
      <c r="AG39" s="79"/>
      <c r="AH39" s="78">
        <f>COUNTIF(M3:M23,"=IN")</f>
        <v>3</v>
      </c>
      <c r="AI39" s="79"/>
      <c r="AJ39" s="2"/>
      <c r="AK39" s="2"/>
    </row>
    <row r="40" spans="1:37">
      <c r="A40" s="13"/>
      <c r="B40" s="75" t="s">
        <v>239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8">
        <f ca="1">COUNTIF(P3:P23,"=EX")</f>
        <v>14</v>
      </c>
      <c r="AC40" s="79"/>
      <c r="AD40" s="78">
        <f ca="1">COUNTIF(P3:P23,"=SA")</f>
        <v>3</v>
      </c>
      <c r="AE40" s="79"/>
      <c r="AF40" s="78">
        <f ca="1">COUNTIF(P3:P23,"=EL")</f>
        <v>1</v>
      </c>
      <c r="AG40" s="79"/>
      <c r="AH40" s="78">
        <f ca="1">COUNTIF(P3:P23,"=IN")</f>
        <v>2</v>
      </c>
      <c r="AI40" s="79"/>
      <c r="AJ40" s="2"/>
      <c r="AK40" s="2"/>
    </row>
    <row r="41" spans="1:37">
      <c r="A41" s="13"/>
      <c r="B41" s="75" t="s">
        <v>240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78">
        <f>COUNTIF(S3:S23,"=EX")</f>
        <v>18</v>
      </c>
      <c r="AC41" s="79"/>
      <c r="AD41" s="78">
        <f>COUNTIF(S3:S23,"=SA")</f>
        <v>3</v>
      </c>
      <c r="AE41" s="79"/>
      <c r="AF41" s="78">
        <f>COUNTIF(S3:S23,"=EL")</f>
        <v>0</v>
      </c>
      <c r="AG41" s="79"/>
      <c r="AH41" s="78">
        <f>COUNTIF(S3:S23,"=IN")</f>
        <v>0</v>
      </c>
      <c r="AI41" s="79"/>
      <c r="AJ41" s="2"/>
      <c r="AK41" s="2"/>
    </row>
    <row r="42" spans="1:37">
      <c r="A42" s="13"/>
      <c r="B42" s="75" t="s">
        <v>241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8">
        <f>COUNTIF(V3:V23,"=EX")</f>
        <v>8</v>
      </c>
      <c r="AC42" s="79"/>
      <c r="AD42" s="78">
        <f>COUNTIF(V3:V23,"=SA")</f>
        <v>5</v>
      </c>
      <c r="AE42" s="79"/>
      <c r="AF42" s="78">
        <f>COUNTIF(V3:V23,"=EL")</f>
        <v>7</v>
      </c>
      <c r="AG42" s="79"/>
      <c r="AH42" s="78">
        <f>COUNTIF(V3:V23,"=IN")</f>
        <v>1</v>
      </c>
      <c r="AI42" s="79"/>
      <c r="AJ42" s="2"/>
      <c r="AK42" s="2"/>
    </row>
    <row r="43" spans="1:37">
      <c r="A43" s="13"/>
      <c r="B43" s="75" t="s">
        <v>242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78">
        <f>COUNTIF(Y3:Y23,"=EX")</f>
        <v>5</v>
      </c>
      <c r="AC43" s="79"/>
      <c r="AD43" s="78">
        <f>COUNTIF(Y3:Y23,"=SA")</f>
        <v>8</v>
      </c>
      <c r="AE43" s="79"/>
      <c r="AF43" s="78">
        <f>COUNTIF(Y3:Y23,"=EL")</f>
        <v>7</v>
      </c>
      <c r="AG43" s="79"/>
      <c r="AH43" s="78">
        <f>COUNTIF(Y3:Y23,"=IN")</f>
        <v>1</v>
      </c>
      <c r="AI43" s="79"/>
      <c r="AJ43" s="2"/>
      <c r="AK43" s="2"/>
    </row>
    <row r="44" spans="1:37">
      <c r="A44" s="13"/>
      <c r="B44" s="75" t="s">
        <v>243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78">
        <f>COUNTIF(AB3:AB23,"=EX")</f>
        <v>0</v>
      </c>
      <c r="AC44" s="79"/>
      <c r="AD44" s="78">
        <f>COUNTIF(AB3:AB23,"=SA")</f>
        <v>2</v>
      </c>
      <c r="AE44" s="79"/>
      <c r="AF44" s="78">
        <f>COUNTIF(AB3:AB23,"=EL")</f>
        <v>10</v>
      </c>
      <c r="AG44" s="79"/>
      <c r="AH44" s="78">
        <f>COUNTIF(AB3:AB23,"=IN")</f>
        <v>9</v>
      </c>
      <c r="AI44" s="79"/>
      <c r="AJ44" s="2"/>
      <c r="AK44" s="2"/>
    </row>
    <row r="45" spans="1:37">
      <c r="A45" s="13"/>
      <c r="B45" s="75" t="s">
        <v>244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78">
        <f>COUNTIF(AE3:AE23,"=EX")</f>
        <v>15</v>
      </c>
      <c r="AC45" s="79"/>
      <c r="AD45" s="78">
        <f>COUNTIF(AE3:AE23,"=SA")</f>
        <v>0</v>
      </c>
      <c r="AE45" s="79"/>
      <c r="AF45" s="78">
        <f>COUNTIF(AE3:AE23,"=EL")</f>
        <v>0</v>
      </c>
      <c r="AG45" s="79"/>
      <c r="AH45" s="78">
        <f>COUNTIF(AE3:AE23,"=IN")</f>
        <v>6</v>
      </c>
      <c r="AI45" s="79"/>
      <c r="AJ45" s="2"/>
      <c r="AK45" s="2"/>
    </row>
    <row r="46" spans="1:37">
      <c r="A46" s="13"/>
      <c r="B46" s="75" t="s">
        <v>245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78">
        <f>COUNTIF(AH3:AH23,"=EX")</f>
        <v>1</v>
      </c>
      <c r="AC46" s="79"/>
      <c r="AD46" s="78">
        <f>COUNTIF(AH3:AH23,"=SA")</f>
        <v>6</v>
      </c>
      <c r="AE46" s="79"/>
      <c r="AF46" s="78">
        <f>COUNTIF(AH3:AH23,"=EL")</f>
        <v>6</v>
      </c>
      <c r="AG46" s="79"/>
      <c r="AH46" s="78">
        <f>COUNTIF(AH3:AH23,"=IN")</f>
        <v>8</v>
      </c>
      <c r="AI46" s="79"/>
      <c r="AJ46" s="2"/>
      <c r="AK46" s="2"/>
    </row>
    <row r="47" spans="1:37">
      <c r="A47" s="13"/>
      <c r="B47" s="13"/>
      <c r="C47" s="13"/>
      <c r="D47" s="13"/>
      <c r="E47" s="2"/>
      <c r="F47" s="1"/>
      <c r="G47" s="2"/>
      <c r="H47" s="2"/>
      <c r="I47" s="1"/>
      <c r="J47" s="2"/>
      <c r="K47" s="2"/>
      <c r="L47" s="1"/>
      <c r="M47" s="2"/>
      <c r="N47" s="2"/>
      <c r="O47" s="1"/>
      <c r="P47" s="2"/>
      <c r="Q47" s="2"/>
      <c r="R47" s="1"/>
      <c r="S47" s="2"/>
      <c r="T47" s="2"/>
      <c r="U47" s="1"/>
      <c r="V47" s="2"/>
      <c r="W47" s="2"/>
      <c r="X47" s="1"/>
      <c r="Y47" s="2"/>
      <c r="Z47" s="2"/>
      <c r="AA47" s="1"/>
      <c r="AB47" s="2"/>
      <c r="AC47" s="2"/>
      <c r="AD47" s="1"/>
      <c r="AE47" s="2"/>
      <c r="AF47" s="2"/>
      <c r="AG47" s="1"/>
      <c r="AH47" s="2"/>
      <c r="AI47" s="2"/>
      <c r="AJ47" s="2"/>
      <c r="AK47" s="2"/>
    </row>
    <row r="48" spans="1:37">
      <c r="A48" s="13"/>
      <c r="B48" s="13"/>
      <c r="C48" s="13"/>
      <c r="D48" s="13"/>
      <c r="E48" s="2"/>
      <c r="F48" s="1"/>
      <c r="G48" s="2"/>
      <c r="H48" s="2"/>
      <c r="I48" s="1"/>
      <c r="J48" s="2"/>
      <c r="K48" s="2"/>
      <c r="L48" s="1"/>
      <c r="M48" s="2"/>
      <c r="N48" s="2"/>
      <c r="O48" s="1"/>
      <c r="P48" s="2"/>
      <c r="Q48" s="2"/>
      <c r="R48" s="1"/>
      <c r="S48" s="2"/>
      <c r="T48" s="2"/>
      <c r="U48" s="1"/>
      <c r="V48" s="2"/>
      <c r="W48" s="2"/>
      <c r="X48" s="1"/>
      <c r="Y48" s="2"/>
      <c r="Z48" s="2"/>
      <c r="AA48" s="1"/>
      <c r="AB48" s="2"/>
      <c r="AC48" s="2"/>
      <c r="AD48" s="1"/>
      <c r="AE48" s="2"/>
      <c r="AF48" s="2"/>
      <c r="AG48" s="1"/>
      <c r="AH48" s="2"/>
      <c r="AI48" s="2"/>
      <c r="AJ48" s="2"/>
      <c r="AK48" s="2"/>
    </row>
    <row r="49" spans="1:37">
      <c r="A49" s="13"/>
      <c r="B49" s="13"/>
      <c r="C49" s="13"/>
      <c r="D49" s="13"/>
      <c r="E49" s="2"/>
      <c r="F49" s="1"/>
      <c r="G49" s="2"/>
      <c r="H49" s="2"/>
      <c r="I49" s="1"/>
      <c r="J49" s="2"/>
      <c r="K49" s="2"/>
      <c r="L49" s="1"/>
      <c r="M49" s="2"/>
      <c r="N49" s="2"/>
      <c r="O49" s="1"/>
      <c r="P49" s="2"/>
      <c r="Q49" s="2"/>
      <c r="R49" s="1"/>
      <c r="S49" s="2"/>
      <c r="T49" s="2"/>
      <c r="U49" s="1"/>
      <c r="V49" s="2"/>
      <c r="W49" s="2"/>
      <c r="X49" s="1"/>
      <c r="Y49" s="2"/>
      <c r="Z49" s="2"/>
      <c r="AA49" s="1"/>
      <c r="AB49" s="2"/>
      <c r="AC49" s="2"/>
      <c r="AD49" s="1"/>
      <c r="AE49" s="2"/>
      <c r="AF49" s="2"/>
      <c r="AG49" s="1"/>
      <c r="AH49" s="2"/>
      <c r="AI49" s="2"/>
      <c r="AJ49" s="2"/>
      <c r="AK49" s="2"/>
    </row>
    <row r="50" spans="1:37">
      <c r="A50" s="13"/>
      <c r="B50" s="13"/>
      <c r="C50" s="13"/>
      <c r="D50" s="13"/>
      <c r="E50" s="2"/>
      <c r="F50" s="1"/>
      <c r="G50" s="2"/>
      <c r="H50" s="2"/>
      <c r="I50" s="1"/>
      <c r="J50" s="2"/>
      <c r="K50" s="2"/>
      <c r="L50" s="1"/>
      <c r="M50" s="2"/>
      <c r="N50" s="2"/>
      <c r="O50" s="1"/>
      <c r="P50" s="2"/>
      <c r="Q50" s="2"/>
      <c r="R50" s="1"/>
      <c r="S50" s="2"/>
      <c r="T50" s="2"/>
      <c r="U50" s="1"/>
      <c r="V50" s="2"/>
      <c r="W50" s="2"/>
      <c r="X50" s="1"/>
      <c r="Y50" s="2"/>
      <c r="Z50" s="2"/>
      <c r="AA50" s="1"/>
      <c r="AB50" s="2"/>
      <c r="AC50" s="2"/>
      <c r="AD50" s="1"/>
      <c r="AE50" s="2"/>
      <c r="AF50" s="2"/>
      <c r="AG50" s="1"/>
      <c r="AH50" s="2"/>
      <c r="AI50" s="2"/>
      <c r="AJ50" s="2"/>
      <c r="AK50" s="2"/>
    </row>
    <row r="51" spans="1:37">
      <c r="A51" s="13"/>
      <c r="B51" s="13"/>
      <c r="C51" s="13"/>
      <c r="D51" s="13"/>
      <c r="E51" s="2"/>
      <c r="F51" s="1"/>
      <c r="G51" s="2"/>
      <c r="H51" s="2"/>
      <c r="I51" s="1"/>
      <c r="J51" s="2"/>
      <c r="K51" s="2"/>
      <c r="L51" s="1"/>
      <c r="M51" s="2"/>
      <c r="N51" s="2"/>
      <c r="O51" s="1"/>
      <c r="P51" s="2"/>
      <c r="Q51" s="2"/>
      <c r="R51" s="1"/>
      <c r="S51" s="2"/>
      <c r="T51" s="2"/>
      <c r="U51" s="1"/>
      <c r="V51" s="2"/>
      <c r="W51" s="2"/>
      <c r="X51" s="1"/>
      <c r="Y51" s="2"/>
      <c r="Z51" s="2"/>
      <c r="AA51" s="1"/>
      <c r="AB51" s="2"/>
      <c r="AC51" s="2"/>
      <c r="AD51" s="1"/>
      <c r="AE51" s="2"/>
      <c r="AF51" s="2"/>
      <c r="AG51" s="1"/>
      <c r="AH51" s="2"/>
      <c r="AI51" s="2"/>
      <c r="AJ51" s="2"/>
      <c r="AK51" s="2"/>
    </row>
    <row r="52" spans="1:37">
      <c r="A52" s="13"/>
      <c r="B52" s="13"/>
      <c r="C52" s="13"/>
      <c r="D52" s="13"/>
      <c r="E52" s="2"/>
      <c r="F52" s="1"/>
      <c r="G52" s="2"/>
      <c r="H52" s="2"/>
      <c r="I52" s="1"/>
      <c r="J52" s="2"/>
      <c r="K52" s="2"/>
      <c r="L52" s="1"/>
      <c r="M52" s="2"/>
      <c r="N52" s="2"/>
      <c r="O52" s="1"/>
      <c r="P52" s="2"/>
      <c r="Q52" s="2"/>
      <c r="R52" s="1"/>
      <c r="S52" s="2"/>
      <c r="T52" s="2"/>
      <c r="U52" s="1"/>
      <c r="V52" s="2"/>
      <c r="W52" s="2"/>
      <c r="X52" s="1"/>
      <c r="Y52" s="2"/>
      <c r="Z52" s="2"/>
      <c r="AA52" s="1"/>
      <c r="AB52" s="2"/>
      <c r="AC52" s="2"/>
      <c r="AD52" s="1"/>
      <c r="AE52" s="2"/>
      <c r="AF52" s="2"/>
      <c r="AG52" s="1"/>
      <c r="AH52" s="2"/>
      <c r="AI52" s="2"/>
      <c r="AJ52" s="2"/>
      <c r="AK52" s="2"/>
    </row>
    <row r="53" spans="1:37">
      <c r="A53" s="13"/>
      <c r="B53" s="26" t="s">
        <v>246</v>
      </c>
      <c r="C53" s="26"/>
      <c r="D53" s="13"/>
      <c r="E53" s="2"/>
      <c r="F53" s="1"/>
      <c r="G53" s="2"/>
      <c r="H53" s="2"/>
      <c r="I53" s="1"/>
      <c r="J53" s="2"/>
      <c r="K53" s="2"/>
      <c r="L53" s="1"/>
      <c r="M53" s="2"/>
      <c r="N53" s="2"/>
      <c r="O53" s="1"/>
      <c r="P53" s="2"/>
      <c r="Q53" s="2"/>
      <c r="R53" s="1"/>
      <c r="S53" s="2"/>
      <c r="T53" s="2"/>
      <c r="U53" s="1"/>
      <c r="V53" s="2"/>
      <c r="W53" s="2"/>
      <c r="X53" s="1"/>
      <c r="Y53" s="2"/>
      <c r="Z53" s="2"/>
      <c r="AA53" s="1"/>
      <c r="AB53" s="2"/>
      <c r="AC53" s="2"/>
      <c r="AD53" s="1"/>
      <c r="AE53" s="2"/>
      <c r="AF53" s="2"/>
      <c r="AG53" s="1"/>
      <c r="AH53" s="2"/>
      <c r="AI53" s="2"/>
      <c r="AJ53" s="2"/>
      <c r="AK53" s="2"/>
    </row>
    <row r="54" spans="1:37">
      <c r="A54" s="13"/>
      <c r="B54" s="80" t="s">
        <v>61</v>
      </c>
      <c r="C54" s="81"/>
      <c r="D54" s="81"/>
      <c r="E54" s="81"/>
      <c r="F54" s="82"/>
      <c r="G54" s="80" t="s">
        <v>62</v>
      </c>
      <c r="H54" s="81"/>
      <c r="I54" s="81"/>
      <c r="J54" s="81"/>
      <c r="K54" s="82"/>
      <c r="L54" s="27" t="s">
        <v>63</v>
      </c>
      <c r="M54" s="80" t="s">
        <v>64</v>
      </c>
      <c r="N54" s="81"/>
      <c r="O54" s="81"/>
      <c r="P54" s="81"/>
      <c r="Q54" s="81"/>
      <c r="R54" s="81"/>
      <c r="S54" s="82"/>
      <c r="T54" s="80" t="s">
        <v>42</v>
      </c>
      <c r="U54" s="81"/>
      <c r="V54" s="81"/>
      <c r="W54" s="82"/>
      <c r="X54" s="80" t="s">
        <v>43</v>
      </c>
      <c r="Y54" s="81"/>
      <c r="Z54" s="81"/>
      <c r="AA54" s="82"/>
      <c r="AB54" s="80" t="s">
        <v>44</v>
      </c>
      <c r="AC54" s="81"/>
      <c r="AD54" s="81"/>
      <c r="AE54" s="82"/>
      <c r="AF54" s="80" t="s">
        <v>45</v>
      </c>
      <c r="AG54" s="81"/>
      <c r="AH54" s="81"/>
      <c r="AI54" s="82"/>
      <c r="AJ54" s="2"/>
      <c r="AK54" s="2"/>
    </row>
    <row r="55" spans="1:37" ht="26.25" customHeight="1">
      <c r="A55" s="13"/>
      <c r="B55" s="137" t="s">
        <v>162</v>
      </c>
      <c r="C55" s="138"/>
      <c r="D55" s="138"/>
      <c r="E55" s="138"/>
      <c r="F55" s="139"/>
      <c r="G55" s="72" t="s">
        <v>247</v>
      </c>
      <c r="H55" s="73"/>
      <c r="I55" s="73"/>
      <c r="J55" s="73"/>
      <c r="K55" s="74"/>
      <c r="L55" s="28" t="s">
        <v>164</v>
      </c>
      <c r="M55" s="83" t="s">
        <v>236</v>
      </c>
      <c r="N55" s="84"/>
      <c r="O55" s="84"/>
      <c r="P55" s="84"/>
      <c r="Q55" s="84"/>
      <c r="R55" s="84"/>
      <c r="S55" s="85"/>
      <c r="T55" s="72" t="s">
        <v>248</v>
      </c>
      <c r="U55" s="73"/>
      <c r="V55" s="73"/>
      <c r="W55" s="74"/>
      <c r="X55" s="72" t="s">
        <v>249</v>
      </c>
      <c r="Y55" s="73"/>
      <c r="Z55" s="73"/>
      <c r="AA55" s="74"/>
      <c r="AB55" s="72" t="s">
        <v>250</v>
      </c>
      <c r="AC55" s="73"/>
      <c r="AD55" s="73"/>
      <c r="AE55" s="74"/>
      <c r="AF55" s="72" t="s">
        <v>251</v>
      </c>
      <c r="AG55" s="73"/>
      <c r="AH55" s="73"/>
      <c r="AI55" s="74"/>
      <c r="AJ55" s="2"/>
      <c r="AK55" s="2"/>
    </row>
    <row r="56" spans="1:37" ht="34.5" customHeight="1">
      <c r="A56" s="13"/>
      <c r="B56" s="69" t="s">
        <v>252</v>
      </c>
      <c r="C56" s="70"/>
      <c r="D56" s="70"/>
      <c r="E56" s="70"/>
      <c r="F56" s="71"/>
      <c r="G56" s="72" t="s">
        <v>253</v>
      </c>
      <c r="H56" s="73"/>
      <c r="I56" s="73"/>
      <c r="J56" s="73"/>
      <c r="K56" s="74"/>
      <c r="L56" s="28" t="s">
        <v>254</v>
      </c>
      <c r="M56" s="69" t="s">
        <v>237</v>
      </c>
      <c r="N56" s="70"/>
      <c r="O56" s="70"/>
      <c r="P56" s="70"/>
      <c r="Q56" s="70"/>
      <c r="R56" s="70"/>
      <c r="S56" s="71"/>
      <c r="T56" s="69" t="s">
        <v>255</v>
      </c>
      <c r="U56" s="70"/>
      <c r="V56" s="70"/>
      <c r="W56" s="71"/>
      <c r="X56" s="69" t="s">
        <v>256</v>
      </c>
      <c r="Y56" s="70"/>
      <c r="Z56" s="70"/>
      <c r="AA56" s="71"/>
      <c r="AB56" s="69" t="s">
        <v>257</v>
      </c>
      <c r="AC56" s="70"/>
      <c r="AD56" s="70"/>
      <c r="AE56" s="71"/>
      <c r="AF56" s="69" t="s">
        <v>258</v>
      </c>
      <c r="AG56" s="70"/>
      <c r="AH56" s="70"/>
      <c r="AI56" s="71"/>
      <c r="AJ56" s="2"/>
      <c r="AK56" s="2"/>
    </row>
    <row r="57" spans="1:37" ht="38.25" customHeight="1">
      <c r="A57" s="13"/>
      <c r="B57" s="69" t="s">
        <v>259</v>
      </c>
      <c r="C57" s="70"/>
      <c r="D57" s="70"/>
      <c r="E57" s="70"/>
      <c r="F57" s="71"/>
      <c r="G57" s="72" t="s">
        <v>260</v>
      </c>
      <c r="H57" s="73"/>
      <c r="I57" s="73"/>
      <c r="J57" s="73"/>
      <c r="K57" s="74"/>
      <c r="L57" s="28" t="s">
        <v>254</v>
      </c>
      <c r="M57" s="69" t="s">
        <v>238</v>
      </c>
      <c r="N57" s="70"/>
      <c r="O57" s="70"/>
      <c r="P57" s="70"/>
      <c r="Q57" s="70"/>
      <c r="R57" s="70"/>
      <c r="S57" s="71"/>
      <c r="T57" s="69" t="s">
        <v>261</v>
      </c>
      <c r="U57" s="70"/>
      <c r="V57" s="70"/>
      <c r="W57" s="71"/>
      <c r="X57" s="69" t="s">
        <v>262</v>
      </c>
      <c r="Y57" s="70"/>
      <c r="Z57" s="70"/>
      <c r="AA57" s="71"/>
      <c r="AB57" s="69" t="s">
        <v>263</v>
      </c>
      <c r="AC57" s="70"/>
      <c r="AD57" s="70"/>
      <c r="AE57" s="71"/>
      <c r="AF57" s="69" t="s">
        <v>264</v>
      </c>
      <c r="AG57" s="70"/>
      <c r="AH57" s="70"/>
      <c r="AI57" s="71"/>
      <c r="AJ57" s="2"/>
      <c r="AK57" s="2"/>
    </row>
    <row r="58" spans="1:37" ht="37.5" customHeight="1">
      <c r="A58" s="13"/>
      <c r="B58" s="69" t="s">
        <v>265</v>
      </c>
      <c r="C58" s="70"/>
      <c r="D58" s="70"/>
      <c r="E58" s="70"/>
      <c r="F58" s="71"/>
      <c r="G58" s="72" t="s">
        <v>266</v>
      </c>
      <c r="H58" s="73"/>
      <c r="I58" s="73"/>
      <c r="J58" s="73"/>
      <c r="K58" s="74"/>
      <c r="L58" s="28" t="s">
        <v>254</v>
      </c>
      <c r="M58" s="69" t="s">
        <v>239</v>
      </c>
      <c r="N58" s="70"/>
      <c r="O58" s="70"/>
      <c r="P58" s="70"/>
      <c r="Q58" s="70"/>
      <c r="R58" s="70"/>
      <c r="S58" s="71"/>
      <c r="T58" s="69" t="s">
        <v>267</v>
      </c>
      <c r="U58" s="70"/>
      <c r="V58" s="70"/>
      <c r="W58" s="71"/>
      <c r="X58" s="69" t="s">
        <v>268</v>
      </c>
      <c r="Y58" s="70"/>
      <c r="Z58" s="70"/>
      <c r="AA58" s="71"/>
      <c r="AB58" s="69" t="s">
        <v>269</v>
      </c>
      <c r="AC58" s="70"/>
      <c r="AD58" s="70"/>
      <c r="AE58" s="71"/>
      <c r="AF58" s="69" t="s">
        <v>270</v>
      </c>
      <c r="AG58" s="70"/>
      <c r="AH58" s="70"/>
      <c r="AI58" s="71"/>
      <c r="AJ58" s="2"/>
      <c r="AK58" s="2"/>
    </row>
    <row r="59" spans="1:37" ht="36.75" customHeight="1">
      <c r="A59" s="13"/>
      <c r="B59" s="69" t="s">
        <v>271</v>
      </c>
      <c r="C59" s="70"/>
      <c r="D59" s="70"/>
      <c r="E59" s="70"/>
      <c r="F59" s="71"/>
      <c r="G59" s="72" t="s">
        <v>272</v>
      </c>
      <c r="H59" s="73"/>
      <c r="I59" s="73"/>
      <c r="J59" s="73"/>
      <c r="K59" s="74"/>
      <c r="L59" s="28" t="s">
        <v>273</v>
      </c>
      <c r="M59" s="69" t="s">
        <v>240</v>
      </c>
      <c r="N59" s="70"/>
      <c r="O59" s="70"/>
      <c r="P59" s="70"/>
      <c r="Q59" s="70"/>
      <c r="R59" s="70"/>
      <c r="S59" s="71"/>
      <c r="T59" s="69" t="s">
        <v>274</v>
      </c>
      <c r="U59" s="70"/>
      <c r="V59" s="70"/>
      <c r="W59" s="71"/>
      <c r="X59" s="69" t="s">
        <v>275</v>
      </c>
      <c r="Y59" s="70"/>
      <c r="Z59" s="70"/>
      <c r="AA59" s="71"/>
      <c r="AB59" s="69" t="s">
        <v>276</v>
      </c>
      <c r="AC59" s="70"/>
      <c r="AD59" s="70"/>
      <c r="AE59" s="71"/>
      <c r="AF59" s="69" t="s">
        <v>277</v>
      </c>
      <c r="AG59" s="70"/>
      <c r="AH59" s="70"/>
      <c r="AI59" s="71"/>
      <c r="AJ59" s="2"/>
      <c r="AK59" s="2"/>
    </row>
    <row r="60" spans="1:37" ht="27" customHeight="1">
      <c r="A60" s="13"/>
      <c r="B60" s="69" t="s">
        <v>278</v>
      </c>
      <c r="C60" s="70"/>
      <c r="D60" s="70"/>
      <c r="E60" s="70"/>
      <c r="F60" s="71"/>
      <c r="G60" s="72" t="s">
        <v>279</v>
      </c>
      <c r="H60" s="73"/>
      <c r="I60" s="73"/>
      <c r="J60" s="73"/>
      <c r="K60" s="74"/>
      <c r="L60" s="28" t="s">
        <v>280</v>
      </c>
      <c r="M60" s="69" t="s">
        <v>281</v>
      </c>
      <c r="N60" s="70"/>
      <c r="O60" s="70"/>
      <c r="P60" s="70"/>
      <c r="Q60" s="70"/>
      <c r="R60" s="70"/>
      <c r="S60" s="71"/>
      <c r="T60" s="69" t="s">
        <v>282</v>
      </c>
      <c r="U60" s="70"/>
      <c r="V60" s="70"/>
      <c r="W60" s="71"/>
      <c r="X60" s="69" t="s">
        <v>283</v>
      </c>
      <c r="Y60" s="70"/>
      <c r="Z60" s="70"/>
      <c r="AA60" s="71"/>
      <c r="AB60" s="69" t="s">
        <v>284</v>
      </c>
      <c r="AC60" s="70"/>
      <c r="AD60" s="70"/>
      <c r="AE60" s="71"/>
      <c r="AF60" s="69" t="s">
        <v>285</v>
      </c>
      <c r="AG60" s="70"/>
      <c r="AH60" s="70"/>
      <c r="AI60" s="71"/>
      <c r="AJ60" s="2"/>
      <c r="AK60" s="2"/>
    </row>
    <row r="61" spans="1:37" ht="36" customHeight="1">
      <c r="A61" s="13"/>
      <c r="B61" s="69" t="s">
        <v>286</v>
      </c>
      <c r="C61" s="70"/>
      <c r="D61" s="70"/>
      <c r="E61" s="70"/>
      <c r="F61" s="71"/>
      <c r="G61" s="72" t="s">
        <v>287</v>
      </c>
      <c r="H61" s="73"/>
      <c r="I61" s="73"/>
      <c r="J61" s="73"/>
      <c r="K61" s="74"/>
      <c r="L61" s="28" t="s">
        <v>288</v>
      </c>
      <c r="M61" s="69" t="s">
        <v>242</v>
      </c>
      <c r="N61" s="70"/>
      <c r="O61" s="70"/>
      <c r="P61" s="70"/>
      <c r="Q61" s="70"/>
      <c r="R61" s="70"/>
      <c r="S61" s="71"/>
      <c r="T61" s="69" t="s">
        <v>289</v>
      </c>
      <c r="U61" s="70"/>
      <c r="V61" s="70"/>
      <c r="W61" s="71"/>
      <c r="X61" s="69" t="s">
        <v>290</v>
      </c>
      <c r="Y61" s="70"/>
      <c r="Z61" s="70"/>
      <c r="AA61" s="71"/>
      <c r="AB61" s="69" t="s">
        <v>291</v>
      </c>
      <c r="AC61" s="70"/>
      <c r="AD61" s="70"/>
      <c r="AE61" s="71"/>
      <c r="AF61" s="69" t="s">
        <v>292</v>
      </c>
      <c r="AG61" s="70"/>
      <c r="AH61" s="70"/>
      <c r="AI61" s="71"/>
      <c r="AJ61" s="2"/>
      <c r="AK61" s="2"/>
    </row>
    <row r="62" spans="1:37" ht="29.25" customHeight="1">
      <c r="A62" s="13"/>
      <c r="B62" s="69" t="s">
        <v>293</v>
      </c>
      <c r="C62" s="70"/>
      <c r="D62" s="70"/>
      <c r="E62" s="70"/>
      <c r="F62" s="71"/>
      <c r="G62" s="72" t="s">
        <v>294</v>
      </c>
      <c r="H62" s="73"/>
      <c r="I62" s="73"/>
      <c r="J62" s="73"/>
      <c r="K62" s="74"/>
      <c r="L62" s="28" t="s">
        <v>273</v>
      </c>
      <c r="M62" s="69" t="s">
        <v>243</v>
      </c>
      <c r="N62" s="70"/>
      <c r="O62" s="70"/>
      <c r="P62" s="70"/>
      <c r="Q62" s="70"/>
      <c r="R62" s="70"/>
      <c r="S62" s="71"/>
      <c r="T62" s="69" t="s">
        <v>295</v>
      </c>
      <c r="U62" s="70"/>
      <c r="V62" s="70"/>
      <c r="W62" s="71"/>
      <c r="X62" s="69" t="s">
        <v>296</v>
      </c>
      <c r="Y62" s="70"/>
      <c r="Z62" s="70"/>
      <c r="AA62" s="71"/>
      <c r="AB62" s="69" t="s">
        <v>297</v>
      </c>
      <c r="AC62" s="70"/>
      <c r="AD62" s="70"/>
      <c r="AE62" s="71"/>
      <c r="AF62" s="69" t="s">
        <v>298</v>
      </c>
      <c r="AG62" s="70"/>
      <c r="AH62" s="70"/>
      <c r="AI62" s="71"/>
      <c r="AJ62" s="2"/>
      <c r="AK62" s="2"/>
    </row>
    <row r="63" spans="1:37" ht="26.25" customHeight="1">
      <c r="A63" s="13"/>
      <c r="B63" s="69" t="s">
        <v>299</v>
      </c>
      <c r="C63" s="70"/>
      <c r="D63" s="70"/>
      <c r="E63" s="70"/>
      <c r="F63" s="71"/>
      <c r="G63" s="72" t="s">
        <v>300</v>
      </c>
      <c r="H63" s="73"/>
      <c r="I63" s="73"/>
      <c r="J63" s="73"/>
      <c r="K63" s="74"/>
      <c r="L63" s="28" t="s">
        <v>288</v>
      </c>
      <c r="M63" s="69" t="s">
        <v>244</v>
      </c>
      <c r="N63" s="70"/>
      <c r="O63" s="70"/>
      <c r="P63" s="70"/>
      <c r="Q63" s="70"/>
      <c r="R63" s="70"/>
      <c r="S63" s="71"/>
      <c r="T63" s="69" t="s">
        <v>301</v>
      </c>
      <c r="U63" s="70"/>
      <c r="V63" s="70"/>
      <c r="W63" s="71"/>
      <c r="X63" s="69" t="s">
        <v>302</v>
      </c>
      <c r="Y63" s="70"/>
      <c r="Z63" s="70"/>
      <c r="AA63" s="71"/>
      <c r="AB63" s="69" t="s">
        <v>303</v>
      </c>
      <c r="AC63" s="70"/>
      <c r="AD63" s="70"/>
      <c r="AE63" s="71"/>
      <c r="AF63" s="69" t="s">
        <v>304</v>
      </c>
      <c r="AG63" s="70"/>
      <c r="AH63" s="70"/>
      <c r="AI63" s="71"/>
      <c r="AJ63" s="2"/>
      <c r="AK63" s="2"/>
    </row>
    <row r="64" spans="1:37" ht="22.5" customHeight="1">
      <c r="A64" s="13"/>
      <c r="B64" s="69" t="s">
        <v>305</v>
      </c>
      <c r="C64" s="70"/>
      <c r="D64" s="70"/>
      <c r="E64" s="70"/>
      <c r="F64" s="71"/>
      <c r="G64" s="72" t="s">
        <v>135</v>
      </c>
      <c r="H64" s="73"/>
      <c r="I64" s="73"/>
      <c r="J64" s="73"/>
      <c r="K64" s="74"/>
      <c r="L64" s="28" t="s">
        <v>288</v>
      </c>
      <c r="M64" s="69" t="s">
        <v>306</v>
      </c>
      <c r="N64" s="70"/>
      <c r="O64" s="70"/>
      <c r="P64" s="70"/>
      <c r="Q64" s="70"/>
      <c r="R64" s="70"/>
      <c r="S64" s="71"/>
      <c r="T64" s="69" t="s">
        <v>137</v>
      </c>
      <c r="U64" s="70"/>
      <c r="V64" s="70"/>
      <c r="W64" s="71"/>
      <c r="X64" s="69" t="s">
        <v>138</v>
      </c>
      <c r="Y64" s="70"/>
      <c r="Z64" s="70"/>
      <c r="AA64" s="71"/>
      <c r="AB64" s="69" t="s">
        <v>139</v>
      </c>
      <c r="AC64" s="70"/>
      <c r="AD64" s="70"/>
      <c r="AE64" s="71"/>
      <c r="AF64" s="69" t="s">
        <v>140</v>
      </c>
      <c r="AG64" s="70"/>
      <c r="AH64" s="70"/>
      <c r="AI64" s="71"/>
      <c r="AJ64" s="2"/>
      <c r="AK64" s="2"/>
    </row>
  </sheetData>
  <mergeCells count="216">
    <mergeCell ref="A2:D2"/>
    <mergeCell ref="E2:G2"/>
    <mergeCell ref="H2:J2"/>
    <mergeCell ref="K2:M2"/>
    <mergeCell ref="N2:P2"/>
    <mergeCell ref="Q2:S2"/>
    <mergeCell ref="E1:G1"/>
    <mergeCell ref="H1:J1"/>
    <mergeCell ref="K1:M1"/>
    <mergeCell ref="N1:P1"/>
    <mergeCell ref="Q1:S1"/>
    <mergeCell ref="T2:V2"/>
    <mergeCell ref="W2:Y2"/>
    <mergeCell ref="Z2:AB2"/>
    <mergeCell ref="AC2:AE2"/>
    <mergeCell ref="AF2:AH2"/>
    <mergeCell ref="AI2:AK2"/>
    <mergeCell ref="W1:Y1"/>
    <mergeCell ref="Z1:AB1"/>
    <mergeCell ref="AC1:AE1"/>
    <mergeCell ref="AF1:AH1"/>
    <mergeCell ref="T1:V1"/>
    <mergeCell ref="A6:D6"/>
    <mergeCell ref="AI6:AJ6"/>
    <mergeCell ref="A7:D7"/>
    <mergeCell ref="AI7:AJ7"/>
    <mergeCell ref="A8:D8"/>
    <mergeCell ref="AI8:AJ8"/>
    <mergeCell ref="A3:D3"/>
    <mergeCell ref="AI3:AJ3"/>
    <mergeCell ref="A4:D4"/>
    <mergeCell ref="AI4:AJ4"/>
    <mergeCell ref="A5:D5"/>
    <mergeCell ref="AI5:AJ5"/>
    <mergeCell ref="A12:D12"/>
    <mergeCell ref="AI12:AJ12"/>
    <mergeCell ref="A13:D13"/>
    <mergeCell ref="AI13:AJ13"/>
    <mergeCell ref="A14:D14"/>
    <mergeCell ref="AI14:AJ14"/>
    <mergeCell ref="A9:D9"/>
    <mergeCell ref="AI9:AJ9"/>
    <mergeCell ref="A10:D10"/>
    <mergeCell ref="AI10:AJ10"/>
    <mergeCell ref="A11:D11"/>
    <mergeCell ref="AI11:AJ11"/>
    <mergeCell ref="A18:D18"/>
    <mergeCell ref="AI18:AJ18"/>
    <mergeCell ref="A19:D19"/>
    <mergeCell ref="AI19:AJ19"/>
    <mergeCell ref="A20:D20"/>
    <mergeCell ref="AI20:AJ20"/>
    <mergeCell ref="A15:D15"/>
    <mergeCell ref="AI15:AJ15"/>
    <mergeCell ref="A16:D16"/>
    <mergeCell ref="AI16:AJ16"/>
    <mergeCell ref="A17:D17"/>
    <mergeCell ref="AI17:AJ17"/>
    <mergeCell ref="A25:D25"/>
    <mergeCell ref="E25:G25"/>
    <mergeCell ref="H25:J25"/>
    <mergeCell ref="K25:M25"/>
    <mergeCell ref="N25:P25"/>
    <mergeCell ref="Q25:S25"/>
    <mergeCell ref="A21:D21"/>
    <mergeCell ref="AI21:AJ21"/>
    <mergeCell ref="A22:D22"/>
    <mergeCell ref="AI22:AJ22"/>
    <mergeCell ref="A23:D23"/>
    <mergeCell ref="AI23:AJ23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AB31:AC34"/>
    <mergeCell ref="AD31:AE34"/>
    <mergeCell ref="AF31:AG34"/>
    <mergeCell ref="AH31:AI34"/>
    <mergeCell ref="AB35:AC36"/>
    <mergeCell ref="AD35:AE36"/>
    <mergeCell ref="AF35:AG36"/>
    <mergeCell ref="AH35:AI36"/>
    <mergeCell ref="B37:AA37"/>
    <mergeCell ref="AB37:AC37"/>
    <mergeCell ref="AD37:AE37"/>
    <mergeCell ref="AF37:AG37"/>
    <mergeCell ref="AH37:AI37"/>
    <mergeCell ref="B38:AA38"/>
    <mergeCell ref="AB38:AC38"/>
    <mergeCell ref="AD38:AE38"/>
    <mergeCell ref="AF38:AG38"/>
    <mergeCell ref="AH38:AI38"/>
    <mergeCell ref="B39:AA39"/>
    <mergeCell ref="AB39:AC39"/>
    <mergeCell ref="AD39:AE39"/>
    <mergeCell ref="AF39:AG39"/>
    <mergeCell ref="AH39:AI39"/>
    <mergeCell ref="B40:AA40"/>
    <mergeCell ref="AB40:AC40"/>
    <mergeCell ref="AD40:AE40"/>
    <mergeCell ref="AF40:AG40"/>
    <mergeCell ref="AH40:AI40"/>
    <mergeCell ref="B41:AA41"/>
    <mergeCell ref="AB41:AC41"/>
    <mergeCell ref="AD41:AE41"/>
    <mergeCell ref="AF41:AG41"/>
    <mergeCell ref="AH41:AI41"/>
    <mergeCell ref="B42:AA42"/>
    <mergeCell ref="AB42:AC42"/>
    <mergeCell ref="AD42:AE42"/>
    <mergeCell ref="AF42:AG42"/>
    <mergeCell ref="AH42:AI42"/>
    <mergeCell ref="B43:AA43"/>
    <mergeCell ref="AB43:AC43"/>
    <mergeCell ref="AD43:AE43"/>
    <mergeCell ref="AF43:AG43"/>
    <mergeCell ref="AH43:AI43"/>
    <mergeCell ref="B44:AA44"/>
    <mergeCell ref="AB44:AC44"/>
    <mergeCell ref="AD44:AE44"/>
    <mergeCell ref="AF44:AG44"/>
    <mergeCell ref="AH44:AI44"/>
    <mergeCell ref="B45:AA45"/>
    <mergeCell ref="AB45:AC45"/>
    <mergeCell ref="AD45:AE45"/>
    <mergeCell ref="AF45:AG45"/>
    <mergeCell ref="AH45:AI45"/>
    <mergeCell ref="B46:AA46"/>
    <mergeCell ref="AB46:AC46"/>
    <mergeCell ref="AD46:AE46"/>
    <mergeCell ref="AF46:AG46"/>
    <mergeCell ref="AH46:AI46"/>
    <mergeCell ref="AF54:AI54"/>
    <mergeCell ref="B55:F55"/>
    <mergeCell ref="G55:K55"/>
    <mergeCell ref="M55:S55"/>
    <mergeCell ref="T55:W55"/>
    <mergeCell ref="X55:AA55"/>
    <mergeCell ref="AB55:AE55"/>
    <mergeCell ref="AF55:AI55"/>
    <mergeCell ref="B54:F54"/>
    <mergeCell ref="G54:K54"/>
    <mergeCell ref="M54:S54"/>
    <mergeCell ref="T54:W54"/>
    <mergeCell ref="X54:AA54"/>
    <mergeCell ref="AB54:AE54"/>
    <mergeCell ref="AF56:AI56"/>
    <mergeCell ref="B57:F57"/>
    <mergeCell ref="G57:K57"/>
    <mergeCell ref="M57:S57"/>
    <mergeCell ref="T57:W57"/>
    <mergeCell ref="X57:AA57"/>
    <mergeCell ref="AB57:AE57"/>
    <mergeCell ref="AF57:AI57"/>
    <mergeCell ref="B56:F56"/>
    <mergeCell ref="G56:K56"/>
    <mergeCell ref="M56:S56"/>
    <mergeCell ref="T56:W56"/>
    <mergeCell ref="X56:AA56"/>
    <mergeCell ref="AB56:AE56"/>
    <mergeCell ref="AF58:AI58"/>
    <mergeCell ref="B59:F59"/>
    <mergeCell ref="G59:K59"/>
    <mergeCell ref="M59:S59"/>
    <mergeCell ref="T59:W59"/>
    <mergeCell ref="X59:AA59"/>
    <mergeCell ref="AB59:AE59"/>
    <mergeCell ref="AF59:AI59"/>
    <mergeCell ref="B58:F58"/>
    <mergeCell ref="G58:K58"/>
    <mergeCell ref="M58:S58"/>
    <mergeCell ref="T58:W58"/>
    <mergeCell ref="X58:AA58"/>
    <mergeCell ref="AB58:AE58"/>
    <mergeCell ref="AF60:AI60"/>
    <mergeCell ref="B61:F61"/>
    <mergeCell ref="G61:K61"/>
    <mergeCell ref="M61:S61"/>
    <mergeCell ref="T61:W61"/>
    <mergeCell ref="X61:AA61"/>
    <mergeCell ref="AB61:AE61"/>
    <mergeCell ref="AF61:AI61"/>
    <mergeCell ref="B60:F60"/>
    <mergeCell ref="G60:K60"/>
    <mergeCell ref="M60:S60"/>
    <mergeCell ref="T60:W60"/>
    <mergeCell ref="X60:AA60"/>
    <mergeCell ref="AB60:AE60"/>
    <mergeCell ref="AF64:AI64"/>
    <mergeCell ref="B64:F64"/>
    <mergeCell ref="G64:K64"/>
    <mergeCell ref="M64:S64"/>
    <mergeCell ref="T64:W64"/>
    <mergeCell ref="X64:AA64"/>
    <mergeCell ref="AB64:AE64"/>
    <mergeCell ref="AF62:AI62"/>
    <mergeCell ref="B63:F63"/>
    <mergeCell ref="G63:K63"/>
    <mergeCell ref="M63:S63"/>
    <mergeCell ref="T63:W63"/>
    <mergeCell ref="X63:AA63"/>
    <mergeCell ref="AB63:AE63"/>
    <mergeCell ref="AF63:AI63"/>
    <mergeCell ref="B62:F62"/>
    <mergeCell ref="G62:K62"/>
    <mergeCell ref="M62:S62"/>
    <mergeCell ref="T62:W62"/>
    <mergeCell ref="X62:AA62"/>
    <mergeCell ref="AB62:AE62"/>
  </mergeCells>
  <conditionalFormatting sqref="AK7:AK23">
    <cfRule type="containsText" dxfId="6" priority="2" operator="containsText" text="IN">
      <formula>NOT(ISERROR(SEARCH("IN",AK7)))</formula>
    </cfRule>
  </conditionalFormatting>
  <conditionalFormatting sqref="AK3:AK6">
    <cfRule type="containsText" dxfId="5" priority="1" operator="containsText" text="IN">
      <formula>NOT(ISERROR(SEARCH("IN",AK3)))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C1" workbookViewId="0">
      <selection activeCell="AI18" sqref="AI18:AJ18"/>
    </sheetView>
  </sheetViews>
  <sheetFormatPr baseColWidth="10" defaultRowHeight="15"/>
  <cols>
    <col min="2" max="2" width="6.7109375" customWidth="1"/>
    <col min="3" max="3" width="5.42578125" customWidth="1"/>
    <col min="4" max="4" width="2" customWidth="1"/>
    <col min="5" max="5" width="4.85546875" customWidth="1"/>
    <col min="6" max="6" width="7.28515625" customWidth="1"/>
    <col min="7" max="8" width="4.28515625" customWidth="1"/>
    <col min="9" max="9" width="6" customWidth="1"/>
    <col min="10" max="10" width="6.140625" customWidth="1"/>
    <col min="11" max="11" width="5.28515625" customWidth="1"/>
    <col min="12" max="12" width="5.85546875" customWidth="1"/>
    <col min="13" max="13" width="5.7109375" customWidth="1"/>
    <col min="14" max="14" width="5.28515625" customWidth="1"/>
    <col min="15" max="15" width="5" customWidth="1"/>
    <col min="16" max="16" width="5.140625" customWidth="1"/>
    <col min="17" max="17" width="4.7109375" customWidth="1"/>
    <col min="18" max="18" width="5.7109375" customWidth="1"/>
    <col min="19" max="19" width="6.85546875" customWidth="1"/>
    <col min="20" max="20" width="4.140625" customWidth="1"/>
    <col min="21" max="21" width="6.28515625" customWidth="1"/>
    <col min="22" max="22" width="4.85546875" customWidth="1"/>
    <col min="23" max="23" width="4.28515625" customWidth="1"/>
    <col min="24" max="24" width="5.5703125" customWidth="1"/>
    <col min="25" max="25" width="4.140625" customWidth="1"/>
    <col min="26" max="26" width="5.28515625" customWidth="1"/>
    <col min="27" max="27" width="7.140625" customWidth="1"/>
    <col min="28" max="28" width="4.5703125" customWidth="1"/>
    <col min="29" max="29" width="4.28515625" customWidth="1"/>
    <col min="30" max="30" width="6" customWidth="1"/>
    <col min="31" max="31" width="4.85546875" customWidth="1"/>
    <col min="32" max="32" width="4.28515625" customWidth="1"/>
    <col min="33" max="33" width="6" customWidth="1"/>
    <col min="34" max="34" width="4.85546875" customWidth="1"/>
    <col min="35" max="35" width="4.42578125" customWidth="1"/>
    <col min="36" max="36" width="4.7109375" customWidth="1"/>
    <col min="37" max="37" width="6.140625" customWidth="1"/>
  </cols>
  <sheetData>
    <row r="1" spans="1:37">
      <c r="A1" s="1"/>
      <c r="B1" s="1"/>
      <c r="C1" s="1"/>
      <c r="D1" s="1"/>
      <c r="E1" s="136">
        <v>4</v>
      </c>
      <c r="F1" s="136"/>
      <c r="G1" s="136"/>
      <c r="H1" s="136">
        <v>4</v>
      </c>
      <c r="I1" s="136"/>
      <c r="J1" s="136"/>
      <c r="K1" s="136">
        <v>4</v>
      </c>
      <c r="L1" s="136"/>
      <c r="M1" s="136"/>
      <c r="N1" s="136">
        <v>4</v>
      </c>
      <c r="O1" s="136"/>
      <c r="P1" s="136"/>
      <c r="Q1" s="136">
        <v>4</v>
      </c>
      <c r="R1" s="136"/>
      <c r="S1" s="136"/>
      <c r="T1" s="132">
        <v>4</v>
      </c>
      <c r="U1" s="132"/>
      <c r="V1" s="132"/>
      <c r="W1" s="132">
        <v>4</v>
      </c>
      <c r="X1" s="132"/>
      <c r="Y1" s="132"/>
      <c r="Z1" s="132">
        <v>4</v>
      </c>
      <c r="AA1" s="132"/>
      <c r="AB1" s="132"/>
      <c r="AC1" s="132">
        <v>4</v>
      </c>
      <c r="AD1" s="132"/>
      <c r="AE1" s="132"/>
      <c r="AF1" s="132">
        <v>4</v>
      </c>
      <c r="AG1" s="132"/>
      <c r="AH1" s="132"/>
      <c r="AI1" s="2"/>
      <c r="AJ1" s="2"/>
      <c r="AK1" s="2"/>
    </row>
    <row r="2" spans="1:37" ht="39" customHeight="1">
      <c r="A2" s="133" t="s">
        <v>0</v>
      </c>
      <c r="B2" s="134"/>
      <c r="C2" s="134"/>
      <c r="D2" s="135"/>
      <c r="E2" s="128" t="s">
        <v>141</v>
      </c>
      <c r="F2" s="129"/>
      <c r="G2" s="130"/>
      <c r="H2" s="128" t="s">
        <v>327</v>
      </c>
      <c r="I2" s="129"/>
      <c r="J2" s="130"/>
      <c r="K2" s="128" t="s">
        <v>328</v>
      </c>
      <c r="L2" s="129"/>
      <c r="M2" s="130"/>
      <c r="N2" s="128" t="s">
        <v>329</v>
      </c>
      <c r="O2" s="129"/>
      <c r="P2" s="130"/>
      <c r="Q2" s="128" t="s">
        <v>330</v>
      </c>
      <c r="R2" s="129"/>
      <c r="S2" s="130"/>
      <c r="T2" s="128" t="s">
        <v>331</v>
      </c>
      <c r="U2" s="129"/>
      <c r="V2" s="130"/>
      <c r="W2" s="128" t="s">
        <v>332</v>
      </c>
      <c r="X2" s="129"/>
      <c r="Y2" s="130"/>
      <c r="Z2" s="128" t="s">
        <v>333</v>
      </c>
      <c r="AA2" s="129"/>
      <c r="AB2" s="130"/>
      <c r="AC2" s="128" t="s">
        <v>334</v>
      </c>
      <c r="AD2" s="129"/>
      <c r="AE2" s="130"/>
      <c r="AF2" s="128" t="s">
        <v>10</v>
      </c>
      <c r="AG2" s="129"/>
      <c r="AH2" s="130"/>
      <c r="AI2" s="131" t="s">
        <v>11</v>
      </c>
      <c r="AJ2" s="131"/>
      <c r="AK2" s="131"/>
    </row>
    <row r="3" spans="1:37">
      <c r="A3" s="121" t="s">
        <v>12</v>
      </c>
      <c r="B3" s="122"/>
      <c r="C3" s="122"/>
      <c r="D3" s="123"/>
      <c r="E3" s="3">
        <v>4</v>
      </c>
      <c r="F3" s="4">
        <f>E3/$E$1</f>
        <v>1</v>
      </c>
      <c r="G3" s="5" t="str">
        <f>IF(F3&lt;47%,"IN",IF(F3&lt;58%,"EL",IF(F3&lt;87%,"SA",IF(F3&lt;101%,"EX"))))</f>
        <v>EX</v>
      </c>
      <c r="H3" s="3">
        <v>4</v>
      </c>
      <c r="I3" s="4">
        <f>H3/$H$1</f>
        <v>1</v>
      </c>
      <c r="J3" s="5" t="str">
        <f>IF(I3&lt;47%,"IN",IF(I3&lt;58%,"EL",IF(I3&lt;87%,"SA",IF(I3&lt;101%,"EX"))))</f>
        <v>EX</v>
      </c>
      <c r="K3" s="3">
        <v>1</v>
      </c>
      <c r="L3" s="4">
        <f>K3/$K$1</f>
        <v>0.25</v>
      </c>
      <c r="M3" s="5" t="str">
        <f>IF(L3&lt;47%,"IN",IF(L3&lt;58%,"EL",IF(L3&lt;87%,"SA",IF(L3&lt;101%,"EX"))))</f>
        <v>IN</v>
      </c>
      <c r="N3" s="3">
        <v>0</v>
      </c>
      <c r="O3" s="4">
        <f>N3/$N$1</f>
        <v>0</v>
      </c>
      <c r="P3" s="5">
        <f ca="1">IF(P3&lt;47%,"IN",IF(P3&lt;58%,"EL",IF(P3&lt;87%,"SA",IF(P3&lt;101%,"EX"))))</f>
        <v>0</v>
      </c>
      <c r="Q3" s="3">
        <v>0</v>
      </c>
      <c r="R3" s="4">
        <f>Q3/$Q$1</f>
        <v>0</v>
      </c>
      <c r="S3" s="5" t="str">
        <f>IF(R3&lt;47%,"IN",IF(R3&lt;58%,"EL",IF(R3&lt;87%,"SA",IF(R3&lt;101%,"EX"))))</f>
        <v>IN</v>
      </c>
      <c r="T3" s="3">
        <v>2</v>
      </c>
      <c r="U3" s="4">
        <f>T3/$T$1</f>
        <v>0.5</v>
      </c>
      <c r="V3" s="5" t="str">
        <f>IF(U3&lt;47%,"IN",IF(U3&lt;58%,"EL",IF(U3&lt;87%,"SA",IF(U3&lt;101%,"EX"))))</f>
        <v>EL</v>
      </c>
      <c r="W3" s="3">
        <v>3</v>
      </c>
      <c r="X3" s="4">
        <f>W3/$W$1</f>
        <v>0.75</v>
      </c>
      <c r="Y3" s="5" t="str">
        <f>IF(X3&lt;47%,"IN",IF(X3&lt;58%,"EL",IF(X3&lt;87%,"SA",IF(X3&lt;101%,"EX"))))</f>
        <v>SA</v>
      </c>
      <c r="Z3" s="3">
        <v>2</v>
      </c>
      <c r="AA3" s="4">
        <f>Z3/$Z$1</f>
        <v>0.5</v>
      </c>
      <c r="AB3" s="5" t="str">
        <f>IF(AA3&lt;47%,"IN",IF(AA3&lt;58%,"EL",IF(AA3&lt;87%,"SA",IF(AA3&lt;101%,"EX"))))</f>
        <v>EL</v>
      </c>
      <c r="AC3" s="3">
        <v>4</v>
      </c>
      <c r="AD3" s="4">
        <f>AC3/$AC$1</f>
        <v>1</v>
      </c>
      <c r="AE3" s="5" t="str">
        <f>IF(AD3&lt;47%,"IN",IF(AD3&lt;58%,"EL",IF(AD3&lt;87%,"SA",IF(AD3&lt;101%,"EX"))))</f>
        <v>EX</v>
      </c>
      <c r="AF3" s="3">
        <v>1</v>
      </c>
      <c r="AG3" s="4">
        <f>AF3/$AF$1</f>
        <v>0.25</v>
      </c>
      <c r="AH3" s="6" t="str">
        <f>IF(AG3&lt;47%,"IN",IF(AG3&lt;58%,"EL",IF(AG3&lt;87%,"SA",IF(AG3&lt;101%,"EX"))))</f>
        <v>IN</v>
      </c>
      <c r="AI3" s="124">
        <f>(E3/$E$1)+(H3/$H$1)+(K3/$K$1)+(N3/$N$1)+(Q3/$Q$1)+(T3/$T$1)+(W3/$W$1)+(Z3/$Z$1)+(AC3/$AC$1)+(AF3/$AF$1)</f>
        <v>5.25</v>
      </c>
      <c r="AJ3" s="125"/>
      <c r="AK3" s="7" t="str">
        <f>IF(AI3&lt;4.76,"IN",IF(AI3&lt;5.76,"SU",IF(AI3&lt;6.76,"BI",IF(AI3&lt;8.76,"NT",IF(AI3&lt;10.01,"SB")))))</f>
        <v>SU</v>
      </c>
    </row>
    <row r="4" spans="1:37">
      <c r="A4" s="121" t="s">
        <v>13</v>
      </c>
      <c r="B4" s="122"/>
      <c r="C4" s="122"/>
      <c r="D4" s="123"/>
      <c r="E4" s="3">
        <v>4</v>
      </c>
      <c r="F4" s="4">
        <f>E4/$E$1</f>
        <v>1</v>
      </c>
      <c r="G4" s="5" t="str">
        <f>IF(F4&lt;47%,"IN",IF(F4&lt;58%,"EL",IF(F4&lt;87%,"SA",IF(F4&lt;101%,"EX"))))</f>
        <v>EX</v>
      </c>
      <c r="H4" s="3">
        <v>4</v>
      </c>
      <c r="I4" s="4">
        <f>H4/$H$1</f>
        <v>1</v>
      </c>
      <c r="J4" s="5" t="str">
        <f>IF(I4&lt;47%,"IN",IF(I4&lt;58%,"EL",IF(I4&lt;87%,"SA",IF(I4&lt;101%,"EX"))))</f>
        <v>EX</v>
      </c>
      <c r="K4" s="3">
        <v>2</v>
      </c>
      <c r="L4" s="4">
        <f>K4/$K$1</f>
        <v>0.5</v>
      </c>
      <c r="M4" s="5" t="str">
        <f>IF(L4&lt;47%,"IN",IF(L4&lt;58%,"EL",IF(L4&lt;87%,"SA",IF(L4&lt;101%,"EX"))))</f>
        <v>EL</v>
      </c>
      <c r="N4" s="3">
        <v>4</v>
      </c>
      <c r="O4" s="4">
        <f>N4/$N$1</f>
        <v>1</v>
      </c>
      <c r="P4" s="5" t="str">
        <f>IF(O4&lt;47%,"IN",IF(O4&lt;58%,"EL",IF(O4&lt;87%,"SA",IF(O4&lt;101%,"EX"))))</f>
        <v>EX</v>
      </c>
      <c r="Q4" s="3">
        <v>4</v>
      </c>
      <c r="R4" s="4">
        <f>Q4/$Q$1</f>
        <v>1</v>
      </c>
      <c r="S4" s="5" t="str">
        <f>IF(R4&lt;47%,"IN",IF(R4&lt;58%,"EL",IF(R4&lt;87%,"SA",IF(R4&lt;101%,"EX"))))</f>
        <v>EX</v>
      </c>
      <c r="T4" s="3">
        <v>4</v>
      </c>
      <c r="U4" s="4">
        <f>T4/$T$1</f>
        <v>1</v>
      </c>
      <c r="V4" s="5" t="str">
        <f>IF(U4&lt;47%,"IN",IF(U4&lt;58%,"EL",IF(U4&lt;87%,"SA",IF(U4&lt;101%,"EX"))))</f>
        <v>EX</v>
      </c>
      <c r="W4" s="3">
        <v>4</v>
      </c>
      <c r="X4" s="4">
        <f>W4/$W$1</f>
        <v>1</v>
      </c>
      <c r="Y4" s="5" t="str">
        <f>IF(X4&lt;47%,"IN",IF(X4&lt;58%,"EL",IF(X4&lt;87%,"SA",IF(X4&lt;101%,"EX"))))</f>
        <v>EX</v>
      </c>
      <c r="Z4" s="3">
        <v>4</v>
      </c>
      <c r="AA4" s="4">
        <f>Z4/$Z$1</f>
        <v>1</v>
      </c>
      <c r="AB4" s="5" t="str">
        <f>IF(AA4&lt;47%,"IN",IF(AA4&lt;58%,"EL",IF(AA4&lt;87%,"SA",IF(AA4&lt;101%,"EX"))))</f>
        <v>EX</v>
      </c>
      <c r="AC4" s="3">
        <v>3</v>
      </c>
      <c r="AD4" s="4">
        <f>AC4/$AC$1</f>
        <v>0.75</v>
      </c>
      <c r="AE4" s="5" t="str">
        <f>IF(AD4&lt;47%,"IN",IF(AD4&lt;58%,"EL",IF(AD4&lt;87%,"SA",IF(AD4&lt;101%,"EX"))))</f>
        <v>SA</v>
      </c>
      <c r="AF4" s="3">
        <v>0</v>
      </c>
      <c r="AG4" s="4">
        <f>AF4/$AF$1</f>
        <v>0</v>
      </c>
      <c r="AH4" s="6" t="str">
        <f>IF(AG4&lt;47%,"IN",IF(AG4&lt;58%,"EL",IF(AG4&lt;87%,"SA",IF(AG4&lt;101%,"EX"))))</f>
        <v>IN</v>
      </c>
      <c r="AI4" s="124">
        <f>(E4/$E$1)+(H4/$H$1)+(K4/$K$1)+(N4/$N$1)+(Q4/$Q$1)+(T4/$T$1)+(W4/$W$1)+(Z4/$Z$1)+(AC4/$AC$1)+(AF4/$AF$1)</f>
        <v>8.25</v>
      </c>
      <c r="AJ4" s="125"/>
      <c r="AK4" s="7" t="str">
        <f t="shared" ref="AK4:AK23" si="0">IF(AI4&lt;4.76,"IN",IF(AI4&lt;5.76,"SU",IF(AI4&lt;6.76,"BI",IF(AI4&lt;8.76,"NT",IF(AI4&lt;10.01,"SB")))))</f>
        <v>NT</v>
      </c>
    </row>
    <row r="5" spans="1:37">
      <c r="A5" s="121" t="s">
        <v>14</v>
      </c>
      <c r="B5" s="122"/>
      <c r="C5" s="122"/>
      <c r="D5" s="123"/>
      <c r="E5" s="3">
        <v>4</v>
      </c>
      <c r="F5" s="4">
        <f>E5/$E$1</f>
        <v>1</v>
      </c>
      <c r="G5" s="5" t="str">
        <f t="shared" ref="G5:G23" si="1">IF(F5&lt;47%,"IN",IF(F5&lt;58%,"EL",IF(F5&lt;87%,"SA",IF(F5&lt;101%,"EX"))))</f>
        <v>EX</v>
      </c>
      <c r="H5" s="3">
        <v>4</v>
      </c>
      <c r="I5" s="4">
        <f t="shared" ref="I5:I23" si="2">H5/$H$1</f>
        <v>1</v>
      </c>
      <c r="J5" s="5" t="str">
        <f t="shared" ref="J5:J23" si="3">IF(I5&lt;47%,"IN",IF(I5&lt;58%,"EL",IF(I5&lt;87%,"SA",IF(I5&lt;101%,"EX"))))</f>
        <v>EX</v>
      </c>
      <c r="K5" s="3">
        <v>4</v>
      </c>
      <c r="L5" s="4">
        <f t="shared" ref="L5:L23" si="4">K5/$K$1</f>
        <v>1</v>
      </c>
      <c r="M5" s="5" t="str">
        <f t="shared" ref="M5:M23" si="5">IF(L5&lt;47%,"IN",IF(L5&lt;58%,"EL",IF(L5&lt;87%,"SA",IF(L5&lt;101%,"EX"))))</f>
        <v>EX</v>
      </c>
      <c r="N5" s="3">
        <v>4</v>
      </c>
      <c r="O5" s="4">
        <f t="shared" ref="O5:O23" si="6">N5/$N$1</f>
        <v>1</v>
      </c>
      <c r="P5" s="5" t="str">
        <f t="shared" ref="P5:P23" si="7">IF(O5&lt;47%,"IN",IF(O5&lt;58%,"EL",IF(O5&lt;87%,"SA",IF(O5&lt;101%,"EX"))))</f>
        <v>EX</v>
      </c>
      <c r="Q5" s="3">
        <v>4</v>
      </c>
      <c r="R5" s="4">
        <f t="shared" ref="R5:R23" si="8">Q5/$Q$1</f>
        <v>1</v>
      </c>
      <c r="S5" s="5" t="str">
        <f t="shared" ref="S5:S23" si="9">IF(R5&lt;47%,"IN",IF(R5&lt;58%,"EL",IF(R5&lt;87%,"SA",IF(R5&lt;101%,"EX"))))</f>
        <v>EX</v>
      </c>
      <c r="T5" s="3">
        <v>4</v>
      </c>
      <c r="U5" s="4">
        <f t="shared" ref="U5:U23" si="10">T5/$T$1</f>
        <v>1</v>
      </c>
      <c r="V5" s="5" t="str">
        <f t="shared" ref="V5:V23" si="11">IF(U5&lt;47%,"IN",IF(U5&lt;58%,"EL",IF(U5&lt;87%,"SA",IF(U5&lt;101%,"EX"))))</f>
        <v>EX</v>
      </c>
      <c r="W5" s="3">
        <v>4</v>
      </c>
      <c r="X5" s="4">
        <f t="shared" ref="X5:X23" si="12">W5/$W$1</f>
        <v>1</v>
      </c>
      <c r="Y5" s="5" t="str">
        <f t="shared" ref="Y5:Y23" si="13">IF(X5&lt;47%,"IN",IF(X5&lt;58%,"EL",IF(X5&lt;87%,"SA",IF(X5&lt;101%,"EX"))))</f>
        <v>EX</v>
      </c>
      <c r="Z5" s="3">
        <v>4</v>
      </c>
      <c r="AA5" s="4">
        <f t="shared" ref="AA5:AA23" si="14">Z5/$Z$1</f>
        <v>1</v>
      </c>
      <c r="AB5" s="5" t="str">
        <f t="shared" ref="AB5:AB23" si="15">IF(AA5&lt;47%,"IN",IF(AA5&lt;58%,"EL",IF(AA5&lt;87%,"SA",IF(AA5&lt;101%,"EX"))))</f>
        <v>EX</v>
      </c>
      <c r="AC5" s="3">
        <v>4</v>
      </c>
      <c r="AD5" s="4">
        <f t="shared" ref="AD5:AD23" si="16">AC5/$AC$1</f>
        <v>1</v>
      </c>
      <c r="AE5" s="5" t="str">
        <f t="shared" ref="AE5:AE23" si="17">IF(AD5&lt;47%,"IN",IF(AD5&lt;58%,"EL",IF(AD5&lt;87%,"SA",IF(AD5&lt;101%,"EX"))))</f>
        <v>EX</v>
      </c>
      <c r="AF5" s="3">
        <v>4</v>
      </c>
      <c r="AG5" s="4">
        <f t="shared" ref="AG5:AG23" si="18">AF5/$AF$1</f>
        <v>1</v>
      </c>
      <c r="AH5" s="6" t="str">
        <f t="shared" ref="AH5:AH23" si="19">IF(AG5&lt;47%,"IN",IF(AG5&lt;58%,"EL",IF(AG5&lt;87%,"SA",IF(AG5&lt;101%,"EX"))))</f>
        <v>EX</v>
      </c>
      <c r="AI5" s="124">
        <f t="shared" ref="AI5:AI23" si="20">(E5/$E$1)+(H5/$H$1)+(K5/$K$1)+(N5/$N$1)+(Q5/$Q$1)+(T5/$T$1)+(W5/$W$1)+(Z5/$Z$1)+(AC5/$AC$1)+(AF5/$AF$1)</f>
        <v>10</v>
      </c>
      <c r="AJ5" s="125"/>
      <c r="AK5" s="7" t="str">
        <f t="shared" si="0"/>
        <v>SB</v>
      </c>
    </row>
    <row r="6" spans="1:37">
      <c r="A6" s="121" t="s">
        <v>15</v>
      </c>
      <c r="B6" s="122"/>
      <c r="C6" s="122"/>
      <c r="D6" s="123"/>
      <c r="E6" s="3">
        <v>4</v>
      </c>
      <c r="F6" s="4">
        <f t="shared" ref="F6:F23" si="21">E6/$E$1</f>
        <v>1</v>
      </c>
      <c r="G6" s="5" t="str">
        <f t="shared" si="1"/>
        <v>EX</v>
      </c>
      <c r="H6" s="3">
        <v>3</v>
      </c>
      <c r="I6" s="4">
        <f t="shared" si="2"/>
        <v>0.75</v>
      </c>
      <c r="J6" s="5" t="str">
        <f t="shared" si="3"/>
        <v>SA</v>
      </c>
      <c r="K6" s="3">
        <v>3</v>
      </c>
      <c r="L6" s="4">
        <f t="shared" si="4"/>
        <v>0.75</v>
      </c>
      <c r="M6" s="5" t="str">
        <f t="shared" si="5"/>
        <v>SA</v>
      </c>
      <c r="N6" s="3">
        <v>3</v>
      </c>
      <c r="O6" s="4">
        <f t="shared" si="6"/>
        <v>0.75</v>
      </c>
      <c r="P6" s="5" t="str">
        <f t="shared" si="7"/>
        <v>SA</v>
      </c>
      <c r="Q6" s="3">
        <v>4</v>
      </c>
      <c r="R6" s="4">
        <f t="shared" si="8"/>
        <v>1</v>
      </c>
      <c r="S6" s="5" t="str">
        <f t="shared" si="9"/>
        <v>EX</v>
      </c>
      <c r="T6" s="3">
        <v>4</v>
      </c>
      <c r="U6" s="4">
        <f t="shared" si="10"/>
        <v>1</v>
      </c>
      <c r="V6" s="5" t="str">
        <f t="shared" si="11"/>
        <v>EX</v>
      </c>
      <c r="W6" s="3">
        <v>4</v>
      </c>
      <c r="X6" s="4">
        <f t="shared" si="12"/>
        <v>1</v>
      </c>
      <c r="Y6" s="5" t="str">
        <f t="shared" si="13"/>
        <v>EX</v>
      </c>
      <c r="Z6" s="3">
        <v>2</v>
      </c>
      <c r="AA6" s="4">
        <f t="shared" si="14"/>
        <v>0.5</v>
      </c>
      <c r="AB6" s="5" t="str">
        <f t="shared" si="15"/>
        <v>EL</v>
      </c>
      <c r="AC6" s="3">
        <v>3</v>
      </c>
      <c r="AD6" s="4">
        <f t="shared" si="16"/>
        <v>0.75</v>
      </c>
      <c r="AE6" s="5" t="str">
        <f t="shared" si="17"/>
        <v>SA</v>
      </c>
      <c r="AF6" s="3">
        <v>3</v>
      </c>
      <c r="AG6" s="4">
        <f t="shared" si="18"/>
        <v>0.75</v>
      </c>
      <c r="AH6" s="6" t="str">
        <f t="shared" si="19"/>
        <v>SA</v>
      </c>
      <c r="AI6" s="124">
        <f t="shared" si="20"/>
        <v>8.25</v>
      </c>
      <c r="AJ6" s="125"/>
      <c r="AK6" s="7" t="str">
        <f t="shared" si="0"/>
        <v>NT</v>
      </c>
    </row>
    <row r="7" spans="1:37">
      <c r="A7" s="121" t="s">
        <v>16</v>
      </c>
      <c r="B7" s="122"/>
      <c r="C7" s="122"/>
      <c r="D7" s="123"/>
      <c r="E7" s="3">
        <v>4</v>
      </c>
      <c r="F7" s="4">
        <f t="shared" si="21"/>
        <v>1</v>
      </c>
      <c r="G7" s="5" t="str">
        <f t="shared" si="1"/>
        <v>EX</v>
      </c>
      <c r="H7" s="3">
        <v>0</v>
      </c>
      <c r="I7" s="4">
        <f t="shared" si="2"/>
        <v>0</v>
      </c>
      <c r="J7" s="5" t="str">
        <f t="shared" si="3"/>
        <v>IN</v>
      </c>
      <c r="K7" s="3">
        <v>2</v>
      </c>
      <c r="L7" s="4">
        <f t="shared" si="4"/>
        <v>0.5</v>
      </c>
      <c r="M7" s="5" t="str">
        <f t="shared" si="5"/>
        <v>EL</v>
      </c>
      <c r="N7" s="3">
        <v>4</v>
      </c>
      <c r="O7" s="4">
        <f t="shared" si="6"/>
        <v>1</v>
      </c>
      <c r="P7" s="5" t="str">
        <f t="shared" si="7"/>
        <v>EX</v>
      </c>
      <c r="Q7" s="3">
        <v>4</v>
      </c>
      <c r="R7" s="4">
        <f t="shared" si="8"/>
        <v>1</v>
      </c>
      <c r="S7" s="5" t="str">
        <f t="shared" si="9"/>
        <v>EX</v>
      </c>
      <c r="T7" s="3">
        <v>4</v>
      </c>
      <c r="U7" s="4">
        <f t="shared" si="10"/>
        <v>1</v>
      </c>
      <c r="V7" s="5" t="str">
        <f t="shared" si="11"/>
        <v>EX</v>
      </c>
      <c r="W7" s="3">
        <v>4</v>
      </c>
      <c r="X7" s="4">
        <f t="shared" si="12"/>
        <v>1</v>
      </c>
      <c r="Y7" s="5" t="str">
        <f t="shared" si="13"/>
        <v>EX</v>
      </c>
      <c r="Z7" s="3">
        <v>3</v>
      </c>
      <c r="AA7" s="4">
        <f t="shared" si="14"/>
        <v>0.75</v>
      </c>
      <c r="AB7" s="5" t="str">
        <f t="shared" si="15"/>
        <v>SA</v>
      </c>
      <c r="AC7" s="3">
        <v>3</v>
      </c>
      <c r="AD7" s="4">
        <f t="shared" si="16"/>
        <v>0.75</v>
      </c>
      <c r="AE7" s="5" t="str">
        <f t="shared" si="17"/>
        <v>SA</v>
      </c>
      <c r="AF7" s="3">
        <v>3</v>
      </c>
      <c r="AG7" s="4">
        <f t="shared" si="18"/>
        <v>0.75</v>
      </c>
      <c r="AH7" s="6" t="str">
        <f t="shared" si="19"/>
        <v>SA</v>
      </c>
      <c r="AI7" s="124">
        <f t="shared" si="20"/>
        <v>7.75</v>
      </c>
      <c r="AJ7" s="125"/>
      <c r="AK7" s="7" t="str">
        <f t="shared" si="0"/>
        <v>NT</v>
      </c>
    </row>
    <row r="8" spans="1:37">
      <c r="A8" s="121" t="s">
        <v>17</v>
      </c>
      <c r="B8" s="122"/>
      <c r="C8" s="122"/>
      <c r="D8" s="123"/>
      <c r="E8" s="3">
        <v>4</v>
      </c>
      <c r="F8" s="4">
        <f t="shared" si="21"/>
        <v>1</v>
      </c>
      <c r="G8" s="5" t="str">
        <f t="shared" si="1"/>
        <v>EX</v>
      </c>
      <c r="H8" s="3">
        <v>4</v>
      </c>
      <c r="I8" s="4">
        <f t="shared" si="2"/>
        <v>1</v>
      </c>
      <c r="J8" s="5" t="str">
        <f t="shared" si="3"/>
        <v>EX</v>
      </c>
      <c r="K8" s="3">
        <v>3</v>
      </c>
      <c r="L8" s="4">
        <f t="shared" si="4"/>
        <v>0.75</v>
      </c>
      <c r="M8" s="5" t="str">
        <f t="shared" si="5"/>
        <v>SA</v>
      </c>
      <c r="N8" s="3">
        <v>4</v>
      </c>
      <c r="O8" s="4">
        <f t="shared" si="6"/>
        <v>1</v>
      </c>
      <c r="P8" s="5" t="str">
        <f t="shared" si="7"/>
        <v>EX</v>
      </c>
      <c r="Q8" s="3">
        <v>4</v>
      </c>
      <c r="R8" s="4">
        <f t="shared" si="8"/>
        <v>1</v>
      </c>
      <c r="S8" s="5" t="str">
        <f t="shared" si="9"/>
        <v>EX</v>
      </c>
      <c r="T8" s="3">
        <v>4</v>
      </c>
      <c r="U8" s="4">
        <f t="shared" si="10"/>
        <v>1</v>
      </c>
      <c r="V8" s="5" t="str">
        <f t="shared" si="11"/>
        <v>EX</v>
      </c>
      <c r="W8" s="3">
        <v>4</v>
      </c>
      <c r="X8" s="4">
        <f t="shared" si="12"/>
        <v>1</v>
      </c>
      <c r="Y8" s="5" t="str">
        <f t="shared" si="13"/>
        <v>EX</v>
      </c>
      <c r="Z8" s="3">
        <v>4</v>
      </c>
      <c r="AA8" s="4">
        <f t="shared" si="14"/>
        <v>1</v>
      </c>
      <c r="AB8" s="5" t="str">
        <f t="shared" si="15"/>
        <v>EX</v>
      </c>
      <c r="AC8" s="3">
        <v>4</v>
      </c>
      <c r="AD8" s="4">
        <f t="shared" si="16"/>
        <v>1</v>
      </c>
      <c r="AE8" s="5" t="str">
        <f t="shared" si="17"/>
        <v>EX</v>
      </c>
      <c r="AF8" s="3">
        <v>3</v>
      </c>
      <c r="AG8" s="4">
        <f t="shared" si="18"/>
        <v>0.75</v>
      </c>
      <c r="AH8" s="6" t="str">
        <f t="shared" si="19"/>
        <v>SA</v>
      </c>
      <c r="AI8" s="124">
        <f t="shared" si="20"/>
        <v>9.5</v>
      </c>
      <c r="AJ8" s="125"/>
      <c r="AK8" s="7" t="str">
        <f t="shared" si="0"/>
        <v>SB</v>
      </c>
    </row>
    <row r="9" spans="1:37">
      <c r="A9" s="121" t="s">
        <v>18</v>
      </c>
      <c r="B9" s="122"/>
      <c r="C9" s="122"/>
      <c r="D9" s="123"/>
      <c r="E9" s="3">
        <v>4</v>
      </c>
      <c r="F9" s="4">
        <f>E9/$E$1</f>
        <v>1</v>
      </c>
      <c r="G9" s="5" t="str">
        <f t="shared" si="1"/>
        <v>EX</v>
      </c>
      <c r="H9" s="3">
        <v>0</v>
      </c>
      <c r="I9" s="4">
        <f>H9/$H$1</f>
        <v>0</v>
      </c>
      <c r="J9" s="5" t="str">
        <f>IF(I9&lt;47%,"IN",IF(I9&lt;58%,"EL",IF(I9&lt;87%,"SA",IF(I9&lt;101%,"EX"))))</f>
        <v>IN</v>
      </c>
      <c r="K9" s="3">
        <v>2</v>
      </c>
      <c r="L9" s="4">
        <f t="shared" si="4"/>
        <v>0.5</v>
      </c>
      <c r="M9" s="5" t="str">
        <f t="shared" si="5"/>
        <v>EL</v>
      </c>
      <c r="N9" s="3">
        <v>3</v>
      </c>
      <c r="O9" s="4">
        <f>N9/$N$1</f>
        <v>0.75</v>
      </c>
      <c r="P9" s="5" t="str">
        <f t="shared" si="7"/>
        <v>SA</v>
      </c>
      <c r="Q9" s="3">
        <v>0</v>
      </c>
      <c r="R9" s="4">
        <f>Q9/$Q$1</f>
        <v>0</v>
      </c>
      <c r="S9" s="5" t="str">
        <f t="shared" si="9"/>
        <v>IN</v>
      </c>
      <c r="T9" s="3">
        <v>4</v>
      </c>
      <c r="U9" s="4">
        <f>T9/$T$1</f>
        <v>1</v>
      </c>
      <c r="V9" s="5" t="str">
        <f t="shared" si="11"/>
        <v>EX</v>
      </c>
      <c r="W9" s="3">
        <v>4</v>
      </c>
      <c r="X9" s="4">
        <f>W9/$W$1</f>
        <v>1</v>
      </c>
      <c r="Y9" s="5" t="str">
        <f>IF(X9&lt;47%,"IN",IF(X9&lt;58%,"EL",IF(X9&lt;87%,"SA",IF(X9&lt;101%,"EX"))))</f>
        <v>EX</v>
      </c>
      <c r="Z9" s="3">
        <v>2</v>
      </c>
      <c r="AA9" s="4">
        <f>Z9/$Z$1</f>
        <v>0.5</v>
      </c>
      <c r="AB9" s="5" t="str">
        <f>IF(AA9&lt;47%,"IN",IF(AA9&lt;58%,"EL",IF(AA9&lt;87%,"SA",IF(AA9&lt;101%,"EX"))))</f>
        <v>EL</v>
      </c>
      <c r="AC9" s="3">
        <v>4</v>
      </c>
      <c r="AD9" s="4">
        <f>AC9/$AC$1</f>
        <v>1</v>
      </c>
      <c r="AE9" s="5" t="str">
        <f t="shared" si="17"/>
        <v>EX</v>
      </c>
      <c r="AF9" s="3">
        <v>3</v>
      </c>
      <c r="AG9" s="4">
        <f>AF9/$AF$1</f>
        <v>0.75</v>
      </c>
      <c r="AH9" s="6" t="str">
        <f t="shared" si="19"/>
        <v>SA</v>
      </c>
      <c r="AI9" s="124">
        <f>(E9/$E$1)+(H9/$H$1)+(K9/$K$1)+(N9/$N$1)+(Q9/$Q$1)+(T9/$T$1)+(W9/$W$1)+(Z9/$Z$1)+(AC9/$AC$1)+(AF9/$AF$1)</f>
        <v>6.5</v>
      </c>
      <c r="AJ9" s="125"/>
      <c r="AK9" s="7" t="str">
        <f t="shared" si="0"/>
        <v>BI</v>
      </c>
    </row>
    <row r="10" spans="1:37">
      <c r="A10" s="121" t="s">
        <v>19</v>
      </c>
      <c r="B10" s="122"/>
      <c r="C10" s="122"/>
      <c r="D10" s="123"/>
      <c r="E10" s="3">
        <v>3</v>
      </c>
      <c r="F10" s="4">
        <f>E10/$E$1</f>
        <v>0.75</v>
      </c>
      <c r="G10" s="5" t="str">
        <f t="shared" si="1"/>
        <v>SA</v>
      </c>
      <c r="H10" s="3">
        <v>4</v>
      </c>
      <c r="I10" s="4">
        <f>H10/$H$1</f>
        <v>1</v>
      </c>
      <c r="J10" s="5" t="str">
        <f>IF(I10&lt;47%,"IN",IF(I10&lt;58%,"EL",IF(I10&lt;87%,"SA",IF(I10&lt;101%,"EX"))))</f>
        <v>EX</v>
      </c>
      <c r="K10" s="3">
        <v>1</v>
      </c>
      <c r="L10" s="4">
        <f t="shared" si="4"/>
        <v>0.25</v>
      </c>
      <c r="M10" s="5" t="str">
        <f>IF(L10&lt;47%,"IN",IF(L10&lt;58%,"EL",IF(L10&lt;87%,"SA",IF(L10&lt;101%,"EX"))))</f>
        <v>IN</v>
      </c>
      <c r="N10" s="3">
        <v>3</v>
      </c>
      <c r="O10" s="4">
        <f>N10/$N$1</f>
        <v>0.75</v>
      </c>
      <c r="P10" s="5" t="str">
        <f t="shared" si="7"/>
        <v>SA</v>
      </c>
      <c r="Q10" s="3">
        <v>3</v>
      </c>
      <c r="R10" s="4">
        <f>Q10/$Q$1</f>
        <v>0.75</v>
      </c>
      <c r="S10" s="5" t="str">
        <f t="shared" si="9"/>
        <v>SA</v>
      </c>
      <c r="T10" s="3">
        <v>2</v>
      </c>
      <c r="U10" s="4">
        <f>T10/$T$1</f>
        <v>0.5</v>
      </c>
      <c r="V10" s="5" t="str">
        <f t="shared" si="11"/>
        <v>EL</v>
      </c>
      <c r="W10" s="3">
        <v>3</v>
      </c>
      <c r="X10" s="4">
        <f>W10/$W$1</f>
        <v>0.75</v>
      </c>
      <c r="Y10" s="5" t="str">
        <f>IF(X10&lt;47%,"IN",IF(X10&lt;58%,"EL",IF(X10&lt;87%,"SA",IF(X10&lt;101%,"EX"))))</f>
        <v>SA</v>
      </c>
      <c r="Z10" s="3">
        <v>2</v>
      </c>
      <c r="AA10" s="4">
        <f>Z10/$Z$1</f>
        <v>0.5</v>
      </c>
      <c r="AB10" s="5" t="str">
        <f>IF(AA10&lt;47%,"IN",IF(AA10&lt;58%,"EL",IF(AA10&lt;87%,"SA",IF(AA10&lt;101%,"EX"))))</f>
        <v>EL</v>
      </c>
      <c r="AC10" s="3">
        <v>2</v>
      </c>
      <c r="AD10" s="4">
        <f>AC10/$AC$1</f>
        <v>0.5</v>
      </c>
      <c r="AE10" s="5" t="str">
        <f t="shared" si="17"/>
        <v>EL</v>
      </c>
      <c r="AF10" s="3">
        <v>1</v>
      </c>
      <c r="AG10" s="4">
        <f>AF10/$AF$1</f>
        <v>0.25</v>
      </c>
      <c r="AH10" s="6" t="str">
        <f t="shared" si="19"/>
        <v>IN</v>
      </c>
      <c r="AI10" s="124">
        <f>(E10/$E$1)+(H10/$H$1)+(K10/$K$1)+(N10/$N$1)+(Q10/$Q$1)+(T10/$T$1)+(W10/$W$1)+(Z10/$Z$1)+(AC10/$AC$1)+(AF10/$AF$1)</f>
        <v>6</v>
      </c>
      <c r="AJ10" s="125"/>
      <c r="AK10" s="7" t="str">
        <f t="shared" si="0"/>
        <v>BI</v>
      </c>
    </row>
    <row r="11" spans="1:37">
      <c r="A11" s="121" t="s">
        <v>20</v>
      </c>
      <c r="B11" s="122"/>
      <c r="C11" s="122"/>
      <c r="D11" s="123"/>
      <c r="E11" s="3">
        <v>4</v>
      </c>
      <c r="F11" s="4">
        <f t="shared" si="21"/>
        <v>1</v>
      </c>
      <c r="G11" s="5" t="str">
        <f t="shared" si="1"/>
        <v>EX</v>
      </c>
      <c r="H11" s="3">
        <v>4</v>
      </c>
      <c r="I11" s="4">
        <f t="shared" si="2"/>
        <v>1</v>
      </c>
      <c r="J11" s="5" t="str">
        <f t="shared" si="3"/>
        <v>EX</v>
      </c>
      <c r="K11" s="3">
        <v>2</v>
      </c>
      <c r="L11" s="4">
        <f t="shared" si="4"/>
        <v>0.5</v>
      </c>
      <c r="M11" s="5" t="str">
        <f t="shared" si="5"/>
        <v>EL</v>
      </c>
      <c r="N11" s="3">
        <v>3</v>
      </c>
      <c r="O11" s="4">
        <f t="shared" si="6"/>
        <v>0.75</v>
      </c>
      <c r="P11" s="5" t="str">
        <f t="shared" si="7"/>
        <v>SA</v>
      </c>
      <c r="Q11" s="3">
        <v>3</v>
      </c>
      <c r="R11" s="4">
        <f t="shared" si="8"/>
        <v>0.75</v>
      </c>
      <c r="S11" s="5" t="str">
        <f t="shared" si="9"/>
        <v>SA</v>
      </c>
      <c r="T11" s="3">
        <v>4</v>
      </c>
      <c r="U11" s="4">
        <f t="shared" si="10"/>
        <v>1</v>
      </c>
      <c r="V11" s="5" t="str">
        <f t="shared" si="11"/>
        <v>EX</v>
      </c>
      <c r="W11" s="3">
        <v>4</v>
      </c>
      <c r="X11" s="4">
        <f t="shared" si="12"/>
        <v>1</v>
      </c>
      <c r="Y11" s="5" t="str">
        <f t="shared" si="13"/>
        <v>EX</v>
      </c>
      <c r="Z11" s="3">
        <v>3</v>
      </c>
      <c r="AA11" s="4">
        <f t="shared" si="14"/>
        <v>0.75</v>
      </c>
      <c r="AB11" s="5" t="str">
        <f t="shared" si="15"/>
        <v>SA</v>
      </c>
      <c r="AC11" s="3">
        <v>3</v>
      </c>
      <c r="AD11" s="4">
        <f t="shared" si="16"/>
        <v>0.75</v>
      </c>
      <c r="AE11" s="5" t="str">
        <f t="shared" si="17"/>
        <v>SA</v>
      </c>
      <c r="AF11" s="3">
        <v>3</v>
      </c>
      <c r="AG11" s="4">
        <f t="shared" si="18"/>
        <v>0.75</v>
      </c>
      <c r="AH11" s="6" t="str">
        <f t="shared" si="19"/>
        <v>SA</v>
      </c>
      <c r="AI11" s="124">
        <f t="shared" si="20"/>
        <v>8.25</v>
      </c>
      <c r="AJ11" s="125"/>
      <c r="AK11" s="7" t="str">
        <f t="shared" si="0"/>
        <v>NT</v>
      </c>
    </row>
    <row r="12" spans="1:37">
      <c r="A12" s="121" t="s">
        <v>21</v>
      </c>
      <c r="B12" s="122"/>
      <c r="C12" s="122"/>
      <c r="D12" s="123"/>
      <c r="E12" s="3">
        <v>4</v>
      </c>
      <c r="F12" s="4">
        <f t="shared" si="21"/>
        <v>1</v>
      </c>
      <c r="G12" s="5" t="str">
        <f t="shared" si="1"/>
        <v>EX</v>
      </c>
      <c r="H12" s="3">
        <v>4</v>
      </c>
      <c r="I12" s="4">
        <f t="shared" si="2"/>
        <v>1</v>
      </c>
      <c r="J12" s="5" t="str">
        <f t="shared" si="3"/>
        <v>EX</v>
      </c>
      <c r="K12" s="3">
        <v>3</v>
      </c>
      <c r="L12" s="4">
        <f t="shared" si="4"/>
        <v>0.75</v>
      </c>
      <c r="M12" s="5" t="str">
        <f t="shared" si="5"/>
        <v>SA</v>
      </c>
      <c r="N12" s="3">
        <v>3</v>
      </c>
      <c r="O12" s="4">
        <f t="shared" si="6"/>
        <v>0.75</v>
      </c>
      <c r="P12" s="5" t="str">
        <f t="shared" si="7"/>
        <v>SA</v>
      </c>
      <c r="Q12" s="3">
        <v>4</v>
      </c>
      <c r="R12" s="4">
        <f t="shared" si="8"/>
        <v>1</v>
      </c>
      <c r="S12" s="5" t="str">
        <f t="shared" si="9"/>
        <v>EX</v>
      </c>
      <c r="T12" s="3">
        <v>4</v>
      </c>
      <c r="U12" s="4">
        <f t="shared" si="10"/>
        <v>1</v>
      </c>
      <c r="V12" s="5" t="str">
        <f t="shared" si="11"/>
        <v>EX</v>
      </c>
      <c r="W12" s="3">
        <v>4</v>
      </c>
      <c r="X12" s="4">
        <f t="shared" si="12"/>
        <v>1</v>
      </c>
      <c r="Y12" s="5" t="str">
        <f t="shared" si="13"/>
        <v>EX</v>
      </c>
      <c r="Z12" s="3">
        <v>4</v>
      </c>
      <c r="AA12" s="4">
        <f t="shared" si="14"/>
        <v>1</v>
      </c>
      <c r="AB12" s="5" t="str">
        <f t="shared" si="15"/>
        <v>EX</v>
      </c>
      <c r="AC12" s="3">
        <v>4</v>
      </c>
      <c r="AD12" s="4">
        <f t="shared" si="16"/>
        <v>1</v>
      </c>
      <c r="AE12" s="5" t="str">
        <f t="shared" si="17"/>
        <v>EX</v>
      </c>
      <c r="AF12" s="3">
        <v>2</v>
      </c>
      <c r="AG12" s="4">
        <f t="shared" si="18"/>
        <v>0.5</v>
      </c>
      <c r="AH12" s="6" t="str">
        <f t="shared" si="19"/>
        <v>EL</v>
      </c>
      <c r="AI12" s="124">
        <f t="shared" si="20"/>
        <v>9</v>
      </c>
      <c r="AJ12" s="125"/>
      <c r="AK12" s="7" t="str">
        <f t="shared" si="0"/>
        <v>SB</v>
      </c>
    </row>
    <row r="13" spans="1:37">
      <c r="A13" s="121" t="s">
        <v>22</v>
      </c>
      <c r="B13" s="122"/>
      <c r="C13" s="122"/>
      <c r="D13" s="123"/>
      <c r="E13" s="3">
        <v>4</v>
      </c>
      <c r="F13" s="4">
        <f t="shared" si="21"/>
        <v>1</v>
      </c>
      <c r="G13" s="5" t="str">
        <f t="shared" si="1"/>
        <v>EX</v>
      </c>
      <c r="H13" s="3">
        <v>4</v>
      </c>
      <c r="I13" s="4">
        <f t="shared" si="2"/>
        <v>1</v>
      </c>
      <c r="J13" s="5" t="str">
        <f t="shared" si="3"/>
        <v>EX</v>
      </c>
      <c r="K13" s="3">
        <v>3</v>
      </c>
      <c r="L13" s="4">
        <f t="shared" si="4"/>
        <v>0.75</v>
      </c>
      <c r="M13" s="5" t="str">
        <f t="shared" si="5"/>
        <v>SA</v>
      </c>
      <c r="N13" s="3">
        <v>2</v>
      </c>
      <c r="O13" s="4">
        <f t="shared" si="6"/>
        <v>0.5</v>
      </c>
      <c r="P13" s="5" t="str">
        <f t="shared" si="7"/>
        <v>EL</v>
      </c>
      <c r="Q13" s="3">
        <v>2</v>
      </c>
      <c r="R13" s="4">
        <f t="shared" si="8"/>
        <v>0.5</v>
      </c>
      <c r="S13" s="5" t="str">
        <f t="shared" si="9"/>
        <v>EL</v>
      </c>
      <c r="T13" s="3">
        <v>3</v>
      </c>
      <c r="U13" s="4">
        <f t="shared" si="10"/>
        <v>0.75</v>
      </c>
      <c r="V13" s="5" t="str">
        <f t="shared" si="11"/>
        <v>SA</v>
      </c>
      <c r="W13" s="3">
        <v>4</v>
      </c>
      <c r="X13" s="4">
        <f t="shared" si="12"/>
        <v>1</v>
      </c>
      <c r="Y13" s="5" t="str">
        <f t="shared" si="13"/>
        <v>EX</v>
      </c>
      <c r="Z13" s="3">
        <v>2</v>
      </c>
      <c r="AA13" s="4">
        <f t="shared" si="14"/>
        <v>0.5</v>
      </c>
      <c r="AB13" s="5" t="str">
        <f t="shared" si="15"/>
        <v>EL</v>
      </c>
      <c r="AC13" s="3">
        <v>3</v>
      </c>
      <c r="AD13" s="4">
        <f t="shared" si="16"/>
        <v>0.75</v>
      </c>
      <c r="AE13" s="5" t="str">
        <f t="shared" si="17"/>
        <v>SA</v>
      </c>
      <c r="AF13" s="3">
        <v>4</v>
      </c>
      <c r="AG13" s="4">
        <f t="shared" si="18"/>
        <v>1</v>
      </c>
      <c r="AH13" s="6" t="str">
        <f t="shared" si="19"/>
        <v>EX</v>
      </c>
      <c r="AI13" s="124">
        <f t="shared" si="20"/>
        <v>7.75</v>
      </c>
      <c r="AJ13" s="125"/>
      <c r="AK13" s="7" t="str">
        <f t="shared" si="0"/>
        <v>NT</v>
      </c>
    </row>
    <row r="14" spans="1:37">
      <c r="A14" s="121" t="s">
        <v>23</v>
      </c>
      <c r="B14" s="122"/>
      <c r="C14" s="122"/>
      <c r="D14" s="123"/>
      <c r="E14" s="3">
        <v>4</v>
      </c>
      <c r="F14" s="4">
        <f t="shared" si="21"/>
        <v>1</v>
      </c>
      <c r="G14" s="5" t="str">
        <f t="shared" si="1"/>
        <v>EX</v>
      </c>
      <c r="H14" s="3">
        <v>4</v>
      </c>
      <c r="I14" s="4">
        <f t="shared" si="2"/>
        <v>1</v>
      </c>
      <c r="J14" s="5" t="str">
        <f t="shared" si="3"/>
        <v>EX</v>
      </c>
      <c r="K14" s="3">
        <v>1</v>
      </c>
      <c r="L14" s="4">
        <f t="shared" si="4"/>
        <v>0.25</v>
      </c>
      <c r="M14" s="5" t="str">
        <f t="shared" si="5"/>
        <v>IN</v>
      </c>
      <c r="N14" s="3">
        <v>2</v>
      </c>
      <c r="O14" s="4">
        <f t="shared" si="6"/>
        <v>0.5</v>
      </c>
      <c r="P14" s="5" t="str">
        <f t="shared" si="7"/>
        <v>EL</v>
      </c>
      <c r="Q14" s="3">
        <v>2</v>
      </c>
      <c r="R14" s="4">
        <f t="shared" si="8"/>
        <v>0.5</v>
      </c>
      <c r="S14" s="5" t="str">
        <f t="shared" si="9"/>
        <v>EL</v>
      </c>
      <c r="T14" s="3">
        <v>4</v>
      </c>
      <c r="U14" s="4">
        <f t="shared" si="10"/>
        <v>1</v>
      </c>
      <c r="V14" s="5" t="str">
        <f t="shared" si="11"/>
        <v>EX</v>
      </c>
      <c r="W14" s="3">
        <v>0</v>
      </c>
      <c r="X14" s="4">
        <f t="shared" si="12"/>
        <v>0</v>
      </c>
      <c r="Y14" s="5" t="str">
        <f t="shared" si="13"/>
        <v>IN</v>
      </c>
      <c r="Z14" s="3">
        <v>2</v>
      </c>
      <c r="AA14" s="4">
        <f t="shared" si="14"/>
        <v>0.5</v>
      </c>
      <c r="AB14" s="5" t="str">
        <f t="shared" si="15"/>
        <v>EL</v>
      </c>
      <c r="AC14" s="3">
        <v>4</v>
      </c>
      <c r="AD14" s="4">
        <f t="shared" si="16"/>
        <v>1</v>
      </c>
      <c r="AE14" s="5" t="str">
        <f t="shared" si="17"/>
        <v>EX</v>
      </c>
      <c r="AF14" s="3">
        <v>2</v>
      </c>
      <c r="AG14" s="4">
        <f t="shared" si="18"/>
        <v>0.5</v>
      </c>
      <c r="AH14" s="6" t="str">
        <f t="shared" si="19"/>
        <v>EL</v>
      </c>
      <c r="AI14" s="124">
        <f t="shared" si="20"/>
        <v>6.25</v>
      </c>
      <c r="AJ14" s="125"/>
      <c r="AK14" s="7" t="str">
        <f t="shared" si="0"/>
        <v>BI</v>
      </c>
    </row>
    <row r="15" spans="1:37">
      <c r="A15" s="121" t="s">
        <v>24</v>
      </c>
      <c r="B15" s="122"/>
      <c r="C15" s="122"/>
      <c r="D15" s="123"/>
      <c r="E15" s="3">
        <v>4</v>
      </c>
      <c r="F15" s="4">
        <f t="shared" si="21"/>
        <v>1</v>
      </c>
      <c r="G15" s="5" t="str">
        <f t="shared" si="1"/>
        <v>EX</v>
      </c>
      <c r="H15" s="3">
        <v>4</v>
      </c>
      <c r="I15" s="4">
        <f t="shared" si="2"/>
        <v>1</v>
      </c>
      <c r="J15" s="5" t="str">
        <f t="shared" si="3"/>
        <v>EX</v>
      </c>
      <c r="K15" s="3">
        <v>2</v>
      </c>
      <c r="L15" s="4">
        <f t="shared" si="4"/>
        <v>0.5</v>
      </c>
      <c r="M15" s="5" t="str">
        <f t="shared" si="5"/>
        <v>EL</v>
      </c>
      <c r="N15" s="3">
        <v>3</v>
      </c>
      <c r="O15" s="4">
        <f t="shared" si="6"/>
        <v>0.75</v>
      </c>
      <c r="P15" s="5" t="str">
        <f t="shared" si="7"/>
        <v>SA</v>
      </c>
      <c r="Q15" s="3">
        <v>3</v>
      </c>
      <c r="R15" s="4">
        <f t="shared" si="8"/>
        <v>0.75</v>
      </c>
      <c r="S15" s="5" t="str">
        <f t="shared" si="9"/>
        <v>SA</v>
      </c>
      <c r="T15" s="3">
        <v>4</v>
      </c>
      <c r="U15" s="4">
        <f t="shared" si="10"/>
        <v>1</v>
      </c>
      <c r="V15" s="5" t="str">
        <f t="shared" si="11"/>
        <v>EX</v>
      </c>
      <c r="W15" s="3">
        <v>4</v>
      </c>
      <c r="X15" s="4">
        <f t="shared" si="12"/>
        <v>1</v>
      </c>
      <c r="Y15" s="5" t="str">
        <f t="shared" si="13"/>
        <v>EX</v>
      </c>
      <c r="Z15" s="3">
        <v>2</v>
      </c>
      <c r="AA15" s="4">
        <f t="shared" si="14"/>
        <v>0.5</v>
      </c>
      <c r="AB15" s="5" t="str">
        <f t="shared" si="15"/>
        <v>EL</v>
      </c>
      <c r="AC15" s="3">
        <v>4</v>
      </c>
      <c r="AD15" s="4">
        <f t="shared" si="16"/>
        <v>1</v>
      </c>
      <c r="AE15" s="5" t="str">
        <f t="shared" si="17"/>
        <v>EX</v>
      </c>
      <c r="AF15" s="3">
        <v>3</v>
      </c>
      <c r="AG15" s="4">
        <f t="shared" si="18"/>
        <v>0.75</v>
      </c>
      <c r="AH15" s="6" t="str">
        <f t="shared" si="19"/>
        <v>SA</v>
      </c>
      <c r="AI15" s="124">
        <f t="shared" si="20"/>
        <v>8.25</v>
      </c>
      <c r="AJ15" s="125"/>
      <c r="AK15" s="7" t="str">
        <f t="shared" si="0"/>
        <v>NT</v>
      </c>
    </row>
    <row r="16" spans="1:37">
      <c r="A16" s="121" t="s">
        <v>25</v>
      </c>
      <c r="B16" s="122"/>
      <c r="C16" s="122"/>
      <c r="D16" s="123"/>
      <c r="E16" s="3">
        <v>4</v>
      </c>
      <c r="F16" s="4">
        <f t="shared" si="21"/>
        <v>1</v>
      </c>
      <c r="G16" s="5" t="str">
        <f t="shared" si="1"/>
        <v>EX</v>
      </c>
      <c r="H16" s="3">
        <v>4</v>
      </c>
      <c r="I16" s="4">
        <f t="shared" si="2"/>
        <v>1</v>
      </c>
      <c r="J16" s="5" t="str">
        <f t="shared" si="3"/>
        <v>EX</v>
      </c>
      <c r="K16" s="3">
        <v>2</v>
      </c>
      <c r="L16" s="4">
        <f t="shared" si="4"/>
        <v>0.5</v>
      </c>
      <c r="M16" s="5" t="str">
        <f t="shared" si="5"/>
        <v>EL</v>
      </c>
      <c r="N16" s="3">
        <v>4</v>
      </c>
      <c r="O16" s="4">
        <f t="shared" si="6"/>
        <v>1</v>
      </c>
      <c r="P16" s="5" t="str">
        <f t="shared" si="7"/>
        <v>EX</v>
      </c>
      <c r="Q16" s="3">
        <v>3</v>
      </c>
      <c r="R16" s="4">
        <f t="shared" si="8"/>
        <v>0.75</v>
      </c>
      <c r="S16" s="5" t="str">
        <f t="shared" si="9"/>
        <v>SA</v>
      </c>
      <c r="T16" s="3">
        <v>4</v>
      </c>
      <c r="U16" s="4">
        <f t="shared" si="10"/>
        <v>1</v>
      </c>
      <c r="V16" s="5" t="str">
        <f t="shared" si="11"/>
        <v>EX</v>
      </c>
      <c r="W16" s="3">
        <v>2</v>
      </c>
      <c r="X16" s="4">
        <f t="shared" si="12"/>
        <v>0.5</v>
      </c>
      <c r="Y16" s="5" t="str">
        <f t="shared" si="13"/>
        <v>EL</v>
      </c>
      <c r="Z16" s="3">
        <v>3</v>
      </c>
      <c r="AA16" s="4">
        <f t="shared" si="14"/>
        <v>0.75</v>
      </c>
      <c r="AB16" s="5" t="str">
        <f t="shared" si="15"/>
        <v>SA</v>
      </c>
      <c r="AC16" s="3">
        <v>3</v>
      </c>
      <c r="AD16" s="4">
        <f t="shared" si="16"/>
        <v>0.75</v>
      </c>
      <c r="AE16" s="5" t="str">
        <f t="shared" si="17"/>
        <v>SA</v>
      </c>
      <c r="AF16" s="3">
        <v>3</v>
      </c>
      <c r="AG16" s="4">
        <f t="shared" si="18"/>
        <v>0.75</v>
      </c>
      <c r="AH16" s="6" t="str">
        <f t="shared" si="19"/>
        <v>SA</v>
      </c>
      <c r="AI16" s="124">
        <f t="shared" si="20"/>
        <v>8</v>
      </c>
      <c r="AJ16" s="125"/>
      <c r="AK16" s="7" t="str">
        <f t="shared" si="0"/>
        <v>NT</v>
      </c>
    </row>
    <row r="17" spans="1:37">
      <c r="A17" s="121" t="s">
        <v>26</v>
      </c>
      <c r="B17" s="122"/>
      <c r="C17" s="122"/>
      <c r="D17" s="123"/>
      <c r="E17" s="3">
        <v>4</v>
      </c>
      <c r="F17" s="4">
        <f t="shared" si="21"/>
        <v>1</v>
      </c>
      <c r="G17" s="5" t="str">
        <f t="shared" si="1"/>
        <v>EX</v>
      </c>
      <c r="H17" s="3">
        <v>2</v>
      </c>
      <c r="I17" s="4">
        <f t="shared" si="2"/>
        <v>0.5</v>
      </c>
      <c r="J17" s="5" t="str">
        <f t="shared" si="3"/>
        <v>EL</v>
      </c>
      <c r="K17" s="3">
        <v>1</v>
      </c>
      <c r="L17" s="4">
        <f t="shared" si="4"/>
        <v>0.25</v>
      </c>
      <c r="M17" s="5" t="str">
        <f t="shared" si="5"/>
        <v>IN</v>
      </c>
      <c r="N17" s="3">
        <v>3</v>
      </c>
      <c r="O17" s="4">
        <f t="shared" si="6"/>
        <v>0.75</v>
      </c>
      <c r="P17" s="5" t="str">
        <f t="shared" si="7"/>
        <v>SA</v>
      </c>
      <c r="Q17" s="3">
        <v>2</v>
      </c>
      <c r="R17" s="4">
        <f t="shared" si="8"/>
        <v>0.5</v>
      </c>
      <c r="S17" s="5" t="str">
        <f t="shared" si="9"/>
        <v>EL</v>
      </c>
      <c r="T17" s="3">
        <v>2</v>
      </c>
      <c r="U17" s="4">
        <f t="shared" si="10"/>
        <v>0.5</v>
      </c>
      <c r="V17" s="5" t="str">
        <f t="shared" si="11"/>
        <v>EL</v>
      </c>
      <c r="W17" s="3">
        <v>3</v>
      </c>
      <c r="X17" s="4">
        <f t="shared" si="12"/>
        <v>0.75</v>
      </c>
      <c r="Y17" s="5" t="str">
        <f t="shared" si="13"/>
        <v>SA</v>
      </c>
      <c r="Z17" s="3">
        <v>3</v>
      </c>
      <c r="AA17" s="4">
        <f t="shared" si="14"/>
        <v>0.75</v>
      </c>
      <c r="AB17" s="5" t="str">
        <f t="shared" si="15"/>
        <v>SA</v>
      </c>
      <c r="AC17" s="3">
        <v>3</v>
      </c>
      <c r="AD17" s="4">
        <f t="shared" si="16"/>
        <v>0.75</v>
      </c>
      <c r="AE17" s="5" t="str">
        <f t="shared" si="17"/>
        <v>SA</v>
      </c>
      <c r="AF17" s="3">
        <v>3</v>
      </c>
      <c r="AG17" s="4">
        <f t="shared" si="18"/>
        <v>0.75</v>
      </c>
      <c r="AH17" s="6" t="str">
        <f t="shared" si="19"/>
        <v>SA</v>
      </c>
      <c r="AI17" s="124">
        <f t="shared" si="20"/>
        <v>6.5</v>
      </c>
      <c r="AJ17" s="125"/>
      <c r="AK17" s="7" t="str">
        <f t="shared" si="0"/>
        <v>BI</v>
      </c>
    </row>
    <row r="18" spans="1:37">
      <c r="A18" s="121" t="s">
        <v>27</v>
      </c>
      <c r="B18" s="122"/>
      <c r="C18" s="122"/>
      <c r="D18" s="123"/>
      <c r="E18" s="3">
        <v>4</v>
      </c>
      <c r="F18" s="4">
        <f t="shared" si="21"/>
        <v>1</v>
      </c>
      <c r="G18" s="5" t="str">
        <f t="shared" si="1"/>
        <v>EX</v>
      </c>
      <c r="H18" s="3">
        <v>4</v>
      </c>
      <c r="I18" s="4">
        <f t="shared" si="2"/>
        <v>1</v>
      </c>
      <c r="J18" s="5" t="str">
        <f t="shared" si="3"/>
        <v>EX</v>
      </c>
      <c r="K18" s="3">
        <v>3</v>
      </c>
      <c r="L18" s="4">
        <f t="shared" si="4"/>
        <v>0.75</v>
      </c>
      <c r="M18" s="5" t="str">
        <f t="shared" si="5"/>
        <v>SA</v>
      </c>
      <c r="N18" s="3">
        <v>4</v>
      </c>
      <c r="O18" s="4">
        <f t="shared" si="6"/>
        <v>1</v>
      </c>
      <c r="P18" s="5" t="str">
        <f t="shared" si="7"/>
        <v>EX</v>
      </c>
      <c r="Q18" s="3">
        <v>4</v>
      </c>
      <c r="R18" s="4">
        <f t="shared" si="8"/>
        <v>1</v>
      </c>
      <c r="S18" s="5" t="str">
        <f t="shared" si="9"/>
        <v>EX</v>
      </c>
      <c r="T18" s="3">
        <v>4</v>
      </c>
      <c r="U18" s="4">
        <f t="shared" si="10"/>
        <v>1</v>
      </c>
      <c r="V18" s="5" t="str">
        <f t="shared" si="11"/>
        <v>EX</v>
      </c>
      <c r="W18" s="3">
        <v>3</v>
      </c>
      <c r="X18" s="4">
        <f t="shared" si="12"/>
        <v>0.75</v>
      </c>
      <c r="Y18" s="5" t="str">
        <f t="shared" si="13"/>
        <v>SA</v>
      </c>
      <c r="Z18" s="3">
        <v>4</v>
      </c>
      <c r="AA18" s="4">
        <f t="shared" si="14"/>
        <v>1</v>
      </c>
      <c r="AB18" s="5" t="str">
        <f t="shared" si="15"/>
        <v>EX</v>
      </c>
      <c r="AC18" s="3">
        <v>4</v>
      </c>
      <c r="AD18" s="4">
        <f t="shared" si="16"/>
        <v>1</v>
      </c>
      <c r="AE18" s="5" t="str">
        <f t="shared" si="17"/>
        <v>EX</v>
      </c>
      <c r="AF18" s="3">
        <v>3</v>
      </c>
      <c r="AG18" s="4">
        <f t="shared" si="18"/>
        <v>0.75</v>
      </c>
      <c r="AH18" s="6" t="str">
        <f t="shared" si="19"/>
        <v>SA</v>
      </c>
      <c r="AI18" s="124">
        <f t="shared" si="20"/>
        <v>9.25</v>
      </c>
      <c r="AJ18" s="125"/>
      <c r="AK18" s="7" t="str">
        <f t="shared" si="0"/>
        <v>SB</v>
      </c>
    </row>
    <row r="19" spans="1:37">
      <c r="A19" s="121" t="s">
        <v>28</v>
      </c>
      <c r="B19" s="122"/>
      <c r="C19" s="122"/>
      <c r="D19" s="123"/>
      <c r="E19" s="3">
        <v>4</v>
      </c>
      <c r="F19" s="4">
        <f t="shared" si="21"/>
        <v>1</v>
      </c>
      <c r="G19" s="5" t="str">
        <f t="shared" si="1"/>
        <v>EX</v>
      </c>
      <c r="H19" s="3">
        <v>4</v>
      </c>
      <c r="I19" s="4">
        <f t="shared" si="2"/>
        <v>1</v>
      </c>
      <c r="J19" s="5" t="str">
        <f t="shared" si="3"/>
        <v>EX</v>
      </c>
      <c r="K19" s="3">
        <v>2</v>
      </c>
      <c r="L19" s="4">
        <f t="shared" si="4"/>
        <v>0.5</v>
      </c>
      <c r="M19" s="5" t="str">
        <f t="shared" si="5"/>
        <v>EL</v>
      </c>
      <c r="N19" s="3">
        <v>3</v>
      </c>
      <c r="O19" s="4">
        <f t="shared" si="6"/>
        <v>0.75</v>
      </c>
      <c r="P19" s="5" t="str">
        <f t="shared" si="7"/>
        <v>SA</v>
      </c>
      <c r="Q19" s="3">
        <v>3</v>
      </c>
      <c r="R19" s="4">
        <f t="shared" si="8"/>
        <v>0.75</v>
      </c>
      <c r="S19" s="5" t="str">
        <f t="shared" si="9"/>
        <v>SA</v>
      </c>
      <c r="T19" s="3">
        <v>4</v>
      </c>
      <c r="U19" s="4">
        <f t="shared" si="10"/>
        <v>1</v>
      </c>
      <c r="V19" s="5" t="str">
        <f t="shared" si="11"/>
        <v>EX</v>
      </c>
      <c r="W19" s="3">
        <v>4</v>
      </c>
      <c r="X19" s="4">
        <f t="shared" si="12"/>
        <v>1</v>
      </c>
      <c r="Y19" s="5" t="str">
        <f t="shared" si="13"/>
        <v>EX</v>
      </c>
      <c r="Z19" s="3">
        <v>4</v>
      </c>
      <c r="AA19" s="4">
        <f t="shared" si="14"/>
        <v>1</v>
      </c>
      <c r="AB19" s="5" t="str">
        <f t="shared" si="15"/>
        <v>EX</v>
      </c>
      <c r="AC19" s="3">
        <v>2</v>
      </c>
      <c r="AD19" s="4">
        <f t="shared" si="16"/>
        <v>0.5</v>
      </c>
      <c r="AE19" s="5" t="str">
        <f t="shared" si="17"/>
        <v>EL</v>
      </c>
      <c r="AF19" s="3">
        <v>4</v>
      </c>
      <c r="AG19" s="4">
        <f t="shared" si="18"/>
        <v>1</v>
      </c>
      <c r="AH19" s="6" t="str">
        <f t="shared" si="19"/>
        <v>EX</v>
      </c>
      <c r="AI19" s="124">
        <f t="shared" si="20"/>
        <v>8.5</v>
      </c>
      <c r="AJ19" s="125"/>
      <c r="AK19" s="7" t="str">
        <f t="shared" si="0"/>
        <v>NT</v>
      </c>
    </row>
    <row r="20" spans="1:37">
      <c r="A20" s="121" t="s">
        <v>29</v>
      </c>
      <c r="B20" s="122"/>
      <c r="C20" s="122"/>
      <c r="D20" s="123"/>
      <c r="E20" s="3">
        <v>4</v>
      </c>
      <c r="F20" s="4">
        <f t="shared" si="21"/>
        <v>1</v>
      </c>
      <c r="G20" s="5" t="str">
        <f t="shared" si="1"/>
        <v>EX</v>
      </c>
      <c r="H20" s="3">
        <v>4</v>
      </c>
      <c r="I20" s="4">
        <f t="shared" si="2"/>
        <v>1</v>
      </c>
      <c r="J20" s="5" t="str">
        <f t="shared" si="3"/>
        <v>EX</v>
      </c>
      <c r="K20" s="3">
        <v>3</v>
      </c>
      <c r="L20" s="4">
        <f t="shared" si="4"/>
        <v>0.75</v>
      </c>
      <c r="M20" s="5" t="str">
        <f t="shared" si="5"/>
        <v>SA</v>
      </c>
      <c r="N20" s="3">
        <v>4</v>
      </c>
      <c r="O20" s="4">
        <f t="shared" si="6"/>
        <v>1</v>
      </c>
      <c r="P20" s="5" t="str">
        <f t="shared" si="7"/>
        <v>EX</v>
      </c>
      <c r="Q20" s="3">
        <v>4</v>
      </c>
      <c r="R20" s="4">
        <f t="shared" si="8"/>
        <v>1</v>
      </c>
      <c r="S20" s="5" t="str">
        <f t="shared" si="9"/>
        <v>EX</v>
      </c>
      <c r="T20" s="3">
        <v>4</v>
      </c>
      <c r="U20" s="4">
        <f t="shared" si="10"/>
        <v>1</v>
      </c>
      <c r="V20" s="5" t="str">
        <f t="shared" si="11"/>
        <v>EX</v>
      </c>
      <c r="W20" s="3">
        <v>4</v>
      </c>
      <c r="X20" s="4">
        <f t="shared" si="12"/>
        <v>1</v>
      </c>
      <c r="Y20" s="5" t="str">
        <f t="shared" si="13"/>
        <v>EX</v>
      </c>
      <c r="Z20" s="3">
        <v>2</v>
      </c>
      <c r="AA20" s="4">
        <f t="shared" si="14"/>
        <v>0.5</v>
      </c>
      <c r="AB20" s="5" t="str">
        <f t="shared" si="15"/>
        <v>EL</v>
      </c>
      <c r="AC20" s="3">
        <v>3</v>
      </c>
      <c r="AD20" s="4">
        <f t="shared" si="16"/>
        <v>0.75</v>
      </c>
      <c r="AE20" s="5" t="str">
        <f t="shared" si="17"/>
        <v>SA</v>
      </c>
      <c r="AF20" s="3">
        <v>3</v>
      </c>
      <c r="AG20" s="4">
        <f t="shared" si="18"/>
        <v>0.75</v>
      </c>
      <c r="AH20" s="6" t="str">
        <f t="shared" si="19"/>
        <v>SA</v>
      </c>
      <c r="AI20" s="124">
        <f t="shared" si="20"/>
        <v>8.75</v>
      </c>
      <c r="AJ20" s="125"/>
      <c r="AK20" s="7" t="str">
        <f t="shared" si="0"/>
        <v>NT</v>
      </c>
    </row>
    <row r="21" spans="1:37">
      <c r="A21" s="121" t="s">
        <v>30</v>
      </c>
      <c r="B21" s="122"/>
      <c r="C21" s="122"/>
      <c r="D21" s="123"/>
      <c r="E21" s="3">
        <v>4</v>
      </c>
      <c r="F21" s="4">
        <f t="shared" si="21"/>
        <v>1</v>
      </c>
      <c r="G21" s="5" t="str">
        <f t="shared" si="1"/>
        <v>EX</v>
      </c>
      <c r="H21" s="3">
        <v>4</v>
      </c>
      <c r="I21" s="4">
        <f t="shared" si="2"/>
        <v>1</v>
      </c>
      <c r="J21" s="5" t="str">
        <f t="shared" si="3"/>
        <v>EX</v>
      </c>
      <c r="K21" s="3">
        <v>3</v>
      </c>
      <c r="L21" s="4">
        <f t="shared" si="4"/>
        <v>0.75</v>
      </c>
      <c r="M21" s="5" t="str">
        <f t="shared" si="5"/>
        <v>SA</v>
      </c>
      <c r="N21" s="3">
        <v>4</v>
      </c>
      <c r="O21" s="4">
        <f t="shared" si="6"/>
        <v>1</v>
      </c>
      <c r="P21" s="5" t="str">
        <f t="shared" si="7"/>
        <v>EX</v>
      </c>
      <c r="Q21" s="3">
        <v>4</v>
      </c>
      <c r="R21" s="4">
        <f t="shared" si="8"/>
        <v>1</v>
      </c>
      <c r="S21" s="5" t="str">
        <f t="shared" si="9"/>
        <v>EX</v>
      </c>
      <c r="T21" s="3">
        <v>4</v>
      </c>
      <c r="U21" s="4">
        <f t="shared" si="10"/>
        <v>1</v>
      </c>
      <c r="V21" s="5" t="str">
        <f t="shared" si="11"/>
        <v>EX</v>
      </c>
      <c r="W21" s="3">
        <v>3</v>
      </c>
      <c r="X21" s="4">
        <f t="shared" si="12"/>
        <v>0.75</v>
      </c>
      <c r="Y21" s="5" t="str">
        <f t="shared" si="13"/>
        <v>SA</v>
      </c>
      <c r="Z21" s="3">
        <v>2</v>
      </c>
      <c r="AA21" s="4">
        <f t="shared" si="14"/>
        <v>0.5</v>
      </c>
      <c r="AB21" s="5" t="str">
        <f t="shared" si="15"/>
        <v>EL</v>
      </c>
      <c r="AC21" s="3">
        <v>4</v>
      </c>
      <c r="AD21" s="4">
        <f t="shared" si="16"/>
        <v>1</v>
      </c>
      <c r="AE21" s="5" t="str">
        <f t="shared" si="17"/>
        <v>EX</v>
      </c>
      <c r="AF21" s="3">
        <v>4</v>
      </c>
      <c r="AG21" s="4">
        <f t="shared" si="18"/>
        <v>1</v>
      </c>
      <c r="AH21" s="6" t="str">
        <f t="shared" si="19"/>
        <v>EX</v>
      </c>
      <c r="AI21" s="124">
        <f t="shared" si="20"/>
        <v>9</v>
      </c>
      <c r="AJ21" s="125"/>
      <c r="AK21" s="7" t="str">
        <f t="shared" si="0"/>
        <v>SB</v>
      </c>
    </row>
    <row r="22" spans="1:37">
      <c r="A22" s="121" t="s">
        <v>31</v>
      </c>
      <c r="B22" s="122"/>
      <c r="C22" s="122"/>
      <c r="D22" s="123"/>
      <c r="E22" s="3">
        <v>4</v>
      </c>
      <c r="F22" s="4">
        <f t="shared" si="21"/>
        <v>1</v>
      </c>
      <c r="G22" s="5" t="str">
        <f t="shared" si="1"/>
        <v>EX</v>
      </c>
      <c r="H22" s="3">
        <v>4</v>
      </c>
      <c r="I22" s="4">
        <f t="shared" si="2"/>
        <v>1</v>
      </c>
      <c r="J22" s="5" t="str">
        <f t="shared" si="3"/>
        <v>EX</v>
      </c>
      <c r="K22" s="3">
        <v>2</v>
      </c>
      <c r="L22" s="4">
        <f t="shared" si="4"/>
        <v>0.5</v>
      </c>
      <c r="M22" s="5" t="str">
        <f t="shared" si="5"/>
        <v>EL</v>
      </c>
      <c r="N22" s="3">
        <v>0</v>
      </c>
      <c r="O22" s="4">
        <f t="shared" si="6"/>
        <v>0</v>
      </c>
      <c r="P22" s="5" t="str">
        <f t="shared" si="7"/>
        <v>IN</v>
      </c>
      <c r="Q22" s="3">
        <v>0</v>
      </c>
      <c r="R22" s="4">
        <f t="shared" si="8"/>
        <v>0</v>
      </c>
      <c r="S22" s="5" t="str">
        <f t="shared" si="9"/>
        <v>IN</v>
      </c>
      <c r="T22" s="3">
        <v>4</v>
      </c>
      <c r="U22" s="4">
        <f t="shared" si="10"/>
        <v>1</v>
      </c>
      <c r="V22" s="5" t="str">
        <f t="shared" si="11"/>
        <v>EX</v>
      </c>
      <c r="W22" s="3">
        <v>4</v>
      </c>
      <c r="X22" s="4">
        <f t="shared" si="12"/>
        <v>1</v>
      </c>
      <c r="Y22" s="5" t="str">
        <f t="shared" si="13"/>
        <v>EX</v>
      </c>
      <c r="Z22" s="3">
        <v>3</v>
      </c>
      <c r="AA22" s="4">
        <f t="shared" si="14"/>
        <v>0.75</v>
      </c>
      <c r="AB22" s="5" t="str">
        <f t="shared" si="15"/>
        <v>SA</v>
      </c>
      <c r="AC22" s="3">
        <v>3</v>
      </c>
      <c r="AD22" s="4">
        <f t="shared" si="16"/>
        <v>0.75</v>
      </c>
      <c r="AE22" s="5" t="str">
        <f t="shared" si="17"/>
        <v>SA</v>
      </c>
      <c r="AF22" s="3">
        <v>4</v>
      </c>
      <c r="AG22" s="4">
        <f t="shared" si="18"/>
        <v>1</v>
      </c>
      <c r="AH22" s="6" t="str">
        <f t="shared" si="19"/>
        <v>EX</v>
      </c>
      <c r="AI22" s="124">
        <f t="shared" si="20"/>
        <v>7</v>
      </c>
      <c r="AJ22" s="125"/>
      <c r="AK22" s="7" t="str">
        <f t="shared" si="0"/>
        <v>NT</v>
      </c>
    </row>
    <row r="23" spans="1:37">
      <c r="A23" s="121" t="s">
        <v>32</v>
      </c>
      <c r="B23" s="122"/>
      <c r="C23" s="122"/>
      <c r="D23" s="123"/>
      <c r="E23" s="8">
        <v>3</v>
      </c>
      <c r="F23" s="9">
        <f t="shared" si="21"/>
        <v>0.75</v>
      </c>
      <c r="G23" s="10" t="str">
        <f t="shared" si="1"/>
        <v>SA</v>
      </c>
      <c r="H23" s="8">
        <v>3</v>
      </c>
      <c r="I23" s="9">
        <f t="shared" si="2"/>
        <v>0.75</v>
      </c>
      <c r="J23" s="10" t="str">
        <f t="shared" si="3"/>
        <v>SA</v>
      </c>
      <c r="K23" s="8">
        <v>1</v>
      </c>
      <c r="L23" s="9">
        <f t="shared" si="4"/>
        <v>0.25</v>
      </c>
      <c r="M23" s="10" t="str">
        <f t="shared" si="5"/>
        <v>IN</v>
      </c>
      <c r="N23" s="8">
        <v>2</v>
      </c>
      <c r="O23" s="9">
        <f t="shared" si="6"/>
        <v>0.5</v>
      </c>
      <c r="P23" s="10" t="str">
        <f t="shared" si="7"/>
        <v>EL</v>
      </c>
      <c r="Q23" s="8">
        <v>4</v>
      </c>
      <c r="R23" s="9">
        <f t="shared" si="8"/>
        <v>1</v>
      </c>
      <c r="S23" s="10" t="str">
        <f t="shared" si="9"/>
        <v>EX</v>
      </c>
      <c r="T23" s="8">
        <v>2</v>
      </c>
      <c r="U23" s="9">
        <f t="shared" si="10"/>
        <v>0.5</v>
      </c>
      <c r="V23" s="10" t="str">
        <f t="shared" si="11"/>
        <v>EL</v>
      </c>
      <c r="W23" s="8">
        <v>3</v>
      </c>
      <c r="X23" s="9">
        <f t="shared" si="12"/>
        <v>0.75</v>
      </c>
      <c r="Y23" s="10" t="str">
        <f t="shared" si="13"/>
        <v>SA</v>
      </c>
      <c r="Z23" s="8">
        <v>3</v>
      </c>
      <c r="AA23" s="9">
        <f t="shared" si="14"/>
        <v>0.75</v>
      </c>
      <c r="AB23" s="10" t="str">
        <f t="shared" si="15"/>
        <v>SA</v>
      </c>
      <c r="AC23" s="8">
        <v>4</v>
      </c>
      <c r="AD23" s="9">
        <f t="shared" si="16"/>
        <v>1</v>
      </c>
      <c r="AE23" s="10" t="str">
        <f t="shared" si="17"/>
        <v>EX</v>
      </c>
      <c r="AF23" s="8">
        <v>1</v>
      </c>
      <c r="AG23" s="9">
        <f t="shared" si="18"/>
        <v>0.25</v>
      </c>
      <c r="AH23" s="11" t="str">
        <f t="shared" si="19"/>
        <v>IN</v>
      </c>
      <c r="AI23" s="126">
        <f t="shared" si="20"/>
        <v>6.5</v>
      </c>
      <c r="AJ23" s="127"/>
      <c r="AK23" s="12" t="str">
        <f t="shared" si="0"/>
        <v>BI</v>
      </c>
    </row>
    <row r="24" spans="1:37" ht="15.75" thickBot="1">
      <c r="A24" s="13"/>
      <c r="B24" s="13"/>
      <c r="C24" s="13"/>
      <c r="D24" s="13"/>
      <c r="E24" s="2"/>
      <c r="F24" s="1"/>
      <c r="G24" s="2"/>
      <c r="H24" s="2"/>
      <c r="I24" s="1"/>
      <c r="J24" s="2"/>
      <c r="K24" s="2"/>
      <c r="L24" s="1"/>
      <c r="M24" s="2"/>
      <c r="N24" s="2"/>
      <c r="O24" s="1"/>
      <c r="P24" s="2"/>
      <c r="Q24" s="2"/>
      <c r="R24" s="1"/>
      <c r="S24" s="2"/>
      <c r="T24" s="2"/>
      <c r="U24" s="1"/>
      <c r="V24" s="2"/>
      <c r="W24" s="2"/>
      <c r="X24" s="1"/>
      <c r="Y24" s="2"/>
      <c r="Z24" s="2"/>
      <c r="AA24" s="1"/>
      <c r="AB24" s="2"/>
      <c r="AC24" s="2"/>
      <c r="AD24" s="1"/>
      <c r="AE24" s="2"/>
      <c r="AF24" s="2"/>
      <c r="AG24" s="1"/>
      <c r="AH24" s="2"/>
      <c r="AI24" s="2"/>
      <c r="AJ24" s="2"/>
      <c r="AK24" s="2"/>
    </row>
    <row r="25" spans="1:37" ht="15.75" thickBot="1">
      <c r="A25" s="113" t="s">
        <v>311</v>
      </c>
      <c r="B25" s="113"/>
      <c r="C25" s="113"/>
      <c r="D25" s="114"/>
      <c r="E25" s="115" t="s">
        <v>34</v>
      </c>
      <c r="F25" s="116"/>
      <c r="G25" s="117"/>
      <c r="H25" s="115" t="s">
        <v>35</v>
      </c>
      <c r="I25" s="116"/>
      <c r="J25" s="117"/>
      <c r="K25" s="115" t="s">
        <v>36</v>
      </c>
      <c r="L25" s="116"/>
      <c r="M25" s="117"/>
      <c r="N25" s="115" t="s">
        <v>37</v>
      </c>
      <c r="O25" s="116"/>
      <c r="P25" s="117"/>
      <c r="Q25" s="118" t="s">
        <v>38</v>
      </c>
      <c r="R25" s="119"/>
      <c r="S25" s="120"/>
      <c r="T25" s="2"/>
      <c r="U25" s="1"/>
      <c r="V25" s="2"/>
      <c r="W25" s="2"/>
      <c r="X25" s="1"/>
      <c r="Y25" s="2"/>
      <c r="Z25" s="2"/>
      <c r="AA25" s="1"/>
      <c r="AB25" s="2"/>
      <c r="AC25" s="2"/>
      <c r="AD25" s="1"/>
      <c r="AE25" s="2"/>
      <c r="AF25" s="2"/>
      <c r="AG25" s="1"/>
      <c r="AH25" s="2"/>
      <c r="AI25" s="2"/>
      <c r="AJ25" s="2"/>
      <c r="AK25" s="2"/>
    </row>
    <row r="26" spans="1:37">
      <c r="A26" s="106" t="s">
        <v>39</v>
      </c>
      <c r="B26" s="106"/>
      <c r="C26" s="106"/>
      <c r="D26" s="106"/>
      <c r="E26" s="107">
        <f>COUNTIF(AI3:AI23,"&lt;10,1")-Q26-N26-K26-H26</f>
        <v>5</v>
      </c>
      <c r="F26" s="108"/>
      <c r="G26" s="109"/>
      <c r="H26" s="107">
        <f>COUNTIF(AI3:AI23,"&lt;8,76")-Q26-N26-K26</f>
        <v>10</v>
      </c>
      <c r="I26" s="108"/>
      <c r="J26" s="109"/>
      <c r="K26" s="107">
        <f>COUNTIF(AI3:AI23,"&lt;6,80")-Q26-N26</f>
        <v>5</v>
      </c>
      <c r="L26" s="108"/>
      <c r="M26" s="109"/>
      <c r="N26" s="107">
        <f>COUNTIF(AI3:AI23,"&lt;5,8")-Q26</f>
        <v>1</v>
      </c>
      <c r="O26" s="108"/>
      <c r="P26" s="109"/>
      <c r="Q26" s="107">
        <f>COUNTIFS(AI3:AI23,"&lt;4,8")</f>
        <v>0</v>
      </c>
      <c r="R26" s="108"/>
      <c r="S26" s="109"/>
      <c r="T26" s="2"/>
      <c r="U26" s="1"/>
      <c r="V26" s="2"/>
      <c r="W26" s="2"/>
      <c r="X26" s="1"/>
      <c r="Y26" s="2"/>
      <c r="Z26" s="2"/>
      <c r="AA26" s="1"/>
      <c r="AB26" s="2"/>
      <c r="AC26" s="2"/>
      <c r="AD26" s="1"/>
      <c r="AE26" s="2"/>
      <c r="AF26" s="2"/>
      <c r="AG26" s="1"/>
      <c r="AH26" s="2"/>
      <c r="AI26" s="2"/>
      <c r="AJ26" s="2"/>
      <c r="AK26" s="2"/>
    </row>
    <row r="27" spans="1:37" ht="15.75" thickBot="1">
      <c r="A27" s="106"/>
      <c r="B27" s="106"/>
      <c r="C27" s="106"/>
      <c r="D27" s="106"/>
      <c r="E27" s="110">
        <f>E26/20</f>
        <v>0.25</v>
      </c>
      <c r="F27" s="111"/>
      <c r="G27" s="112"/>
      <c r="H27" s="110">
        <f>H26/20</f>
        <v>0.5</v>
      </c>
      <c r="I27" s="111"/>
      <c r="J27" s="112"/>
      <c r="K27" s="110">
        <f>K26/20</f>
        <v>0.25</v>
      </c>
      <c r="L27" s="111"/>
      <c r="M27" s="112"/>
      <c r="N27" s="110">
        <f>N26/20</f>
        <v>0.05</v>
      </c>
      <c r="O27" s="111"/>
      <c r="P27" s="112"/>
      <c r="Q27" s="110">
        <f>Q26/20</f>
        <v>0</v>
      </c>
      <c r="R27" s="111"/>
      <c r="S27" s="112"/>
      <c r="T27" s="2"/>
      <c r="U27" s="1"/>
      <c r="V27" s="2"/>
      <c r="W27" s="2"/>
      <c r="X27" s="1"/>
      <c r="Y27" s="2"/>
      <c r="Z27" s="2"/>
      <c r="AA27" s="1"/>
      <c r="AB27" s="2"/>
      <c r="AC27" s="2"/>
      <c r="AD27" s="1"/>
      <c r="AE27" s="2"/>
      <c r="AF27" s="2"/>
      <c r="AG27" s="1"/>
      <c r="AH27" s="2"/>
      <c r="AI27" s="2"/>
      <c r="AJ27" s="2"/>
      <c r="AK27" s="2"/>
    </row>
    <row r="28" spans="1:37">
      <c r="A28" s="14"/>
      <c r="B28" s="14"/>
      <c r="C28" s="14"/>
      <c r="D28" s="14"/>
      <c r="E28" s="15"/>
      <c r="F28" s="16"/>
      <c r="G28" s="15"/>
      <c r="H28" s="15"/>
      <c r="I28" s="16"/>
      <c r="J28" s="15"/>
      <c r="K28" s="15"/>
      <c r="L28" s="16"/>
      <c r="M28" s="15"/>
      <c r="N28" s="15"/>
      <c r="O28" s="16"/>
      <c r="P28" s="15"/>
      <c r="Q28" s="15"/>
      <c r="R28" s="16"/>
      <c r="S28" s="15"/>
      <c r="T28" s="2"/>
      <c r="U28" s="1"/>
      <c r="V28" s="2"/>
      <c r="W28" s="2"/>
      <c r="X28" s="1"/>
      <c r="Y28" s="2"/>
      <c r="Z28" s="2"/>
      <c r="AA28" s="1"/>
      <c r="AB28" s="2"/>
      <c r="AC28" s="2"/>
      <c r="AD28" s="1"/>
      <c r="AE28" s="2"/>
      <c r="AF28" s="2"/>
      <c r="AG28" s="1"/>
      <c r="AH28" s="2"/>
      <c r="AI28" s="2"/>
      <c r="AJ28" s="2"/>
      <c r="AK28" s="2"/>
    </row>
    <row r="29" spans="1:37">
      <c r="A29" s="14"/>
      <c r="B29" s="17" t="s">
        <v>40</v>
      </c>
      <c r="C29" s="18"/>
      <c r="D29" s="13"/>
      <c r="E29" s="15"/>
      <c r="F29" s="16"/>
      <c r="G29" s="15"/>
      <c r="H29" s="15"/>
      <c r="I29" s="16"/>
      <c r="J29" s="15"/>
      <c r="K29" s="15"/>
      <c r="L29" s="16"/>
      <c r="M29" s="15"/>
      <c r="N29" s="15"/>
      <c r="O29" s="16"/>
      <c r="P29" s="15"/>
      <c r="Q29" s="15"/>
      <c r="R29" s="16"/>
      <c r="S29" s="15"/>
      <c r="T29" s="15"/>
      <c r="U29" s="16"/>
      <c r="V29" s="2"/>
      <c r="W29" s="2"/>
      <c r="X29" s="1"/>
      <c r="Y29" s="2"/>
      <c r="Z29" s="2"/>
      <c r="AA29" s="1"/>
      <c r="AB29" s="2"/>
      <c r="AC29" s="2"/>
      <c r="AD29" s="1"/>
      <c r="AE29" s="2"/>
      <c r="AF29" s="2"/>
      <c r="AG29" s="1"/>
      <c r="AH29" s="2"/>
      <c r="AI29" s="2"/>
      <c r="AJ29" s="2"/>
      <c r="AK29" s="2"/>
    </row>
    <row r="30" spans="1:37">
      <c r="A30" s="14"/>
      <c r="B30" s="19"/>
      <c r="C30" s="20"/>
      <c r="D30" s="13"/>
      <c r="E30" s="15"/>
      <c r="F30" s="16"/>
      <c r="G30" s="15"/>
      <c r="H30" s="15"/>
      <c r="I30" s="16"/>
      <c r="J30" s="15"/>
      <c r="K30" s="15"/>
      <c r="L30" s="16"/>
      <c r="M30" s="15"/>
      <c r="N30" s="15"/>
      <c r="O30" s="16"/>
      <c r="P30" s="15"/>
      <c r="Q30" s="15"/>
      <c r="R30" s="16"/>
      <c r="S30" s="15"/>
      <c r="T30" s="15"/>
      <c r="U30" s="16"/>
      <c r="V30" s="2"/>
      <c r="W30" s="2"/>
      <c r="X30" s="1"/>
      <c r="Y30" s="2"/>
      <c r="Z30" s="2"/>
      <c r="AA30" s="1"/>
      <c r="AB30" s="2"/>
      <c r="AC30" s="2"/>
      <c r="AD30" s="1"/>
      <c r="AE30" s="2"/>
      <c r="AF30" s="2"/>
      <c r="AG30" s="1"/>
      <c r="AH30" s="2"/>
      <c r="AI30" s="2"/>
      <c r="AJ30" s="2"/>
      <c r="AK30" s="2"/>
    </row>
    <row r="31" spans="1:37">
      <c r="A31" s="13"/>
      <c r="B31" s="19" t="s">
        <v>235</v>
      </c>
      <c r="C31" s="20"/>
      <c r="D31" s="13"/>
      <c r="E31" s="15"/>
      <c r="F31" s="16"/>
      <c r="G31" s="15"/>
      <c r="H31" s="15"/>
      <c r="I31" s="16"/>
      <c r="J31" s="15"/>
      <c r="K31" s="15"/>
      <c r="L31" s="16"/>
      <c r="M31" s="15"/>
      <c r="N31" s="15"/>
      <c r="O31" s="16"/>
      <c r="P31" s="15"/>
      <c r="Q31" s="15"/>
      <c r="R31" s="16"/>
      <c r="S31" s="2"/>
      <c r="T31" s="2"/>
      <c r="U31" s="1"/>
      <c r="V31" s="2"/>
      <c r="W31" s="21"/>
      <c r="X31" s="22"/>
      <c r="Y31" s="21"/>
      <c r="Z31" s="21"/>
      <c r="AA31" s="22"/>
      <c r="AB31" s="86" t="s">
        <v>42</v>
      </c>
      <c r="AC31" s="87"/>
      <c r="AD31" s="86" t="s">
        <v>43</v>
      </c>
      <c r="AE31" s="87"/>
      <c r="AF31" s="86" t="s">
        <v>44</v>
      </c>
      <c r="AG31" s="87"/>
      <c r="AH31" s="92" t="s">
        <v>45</v>
      </c>
      <c r="AI31" s="93"/>
      <c r="AJ31" s="2"/>
      <c r="AK31" s="2"/>
    </row>
    <row r="32" spans="1:37">
      <c r="A32" s="13"/>
      <c r="B32" s="14"/>
      <c r="C32" s="23"/>
      <c r="D32" s="13"/>
      <c r="E32" s="15"/>
      <c r="F32" s="16"/>
      <c r="G32" s="15"/>
      <c r="H32" s="15"/>
      <c r="I32" s="16"/>
      <c r="J32" s="15"/>
      <c r="K32" s="15"/>
      <c r="L32" s="16"/>
      <c r="M32" s="15"/>
      <c r="N32" s="15"/>
      <c r="O32" s="16"/>
      <c r="P32" s="15"/>
      <c r="Q32" s="15"/>
      <c r="R32" s="16"/>
      <c r="S32" s="2"/>
      <c r="T32" s="2"/>
      <c r="U32" s="1"/>
      <c r="V32" s="2"/>
      <c r="W32" s="21"/>
      <c r="X32" s="22"/>
      <c r="Y32" s="21"/>
      <c r="Z32" s="21"/>
      <c r="AA32" s="22"/>
      <c r="AB32" s="88"/>
      <c r="AC32" s="89"/>
      <c r="AD32" s="88"/>
      <c r="AE32" s="89"/>
      <c r="AF32" s="88"/>
      <c r="AG32" s="89"/>
      <c r="AH32" s="94"/>
      <c r="AI32" s="95"/>
      <c r="AJ32" s="2"/>
      <c r="AK32" s="2"/>
    </row>
    <row r="33" spans="1:37">
      <c r="A33" s="13"/>
      <c r="B33" s="19"/>
      <c r="C33" s="20"/>
      <c r="D33" s="13"/>
      <c r="E33" s="2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1"/>
      <c r="S33" s="2"/>
      <c r="T33" s="2"/>
      <c r="U33" s="1"/>
      <c r="V33" s="2"/>
      <c r="W33" s="21"/>
      <c r="X33" s="22"/>
      <c r="Y33" s="21"/>
      <c r="Z33" s="21"/>
      <c r="AA33" s="22"/>
      <c r="AB33" s="88"/>
      <c r="AC33" s="89"/>
      <c r="AD33" s="88"/>
      <c r="AE33" s="89"/>
      <c r="AF33" s="88"/>
      <c r="AG33" s="89"/>
      <c r="AH33" s="94"/>
      <c r="AI33" s="95"/>
      <c r="AJ33" s="2"/>
      <c r="AK33" s="2"/>
    </row>
    <row r="34" spans="1:37">
      <c r="A34" s="13"/>
      <c r="B34" s="19"/>
      <c r="C34" s="20"/>
      <c r="D34" s="13"/>
      <c r="E34" s="2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1"/>
      <c r="S34" s="2"/>
      <c r="T34" s="2"/>
      <c r="U34" s="1"/>
      <c r="V34" s="2"/>
      <c r="W34" s="21"/>
      <c r="X34" s="22"/>
      <c r="Y34" s="21"/>
      <c r="Z34" s="21"/>
      <c r="AA34" s="22"/>
      <c r="AB34" s="90"/>
      <c r="AC34" s="91"/>
      <c r="AD34" s="90"/>
      <c r="AE34" s="91"/>
      <c r="AF34" s="90"/>
      <c r="AG34" s="91"/>
      <c r="AH34" s="96"/>
      <c r="AI34" s="97"/>
      <c r="AJ34" s="2"/>
      <c r="AK34" s="2"/>
    </row>
    <row r="35" spans="1:37">
      <c r="A35" s="13"/>
      <c r="B35" s="17" t="s">
        <v>46</v>
      </c>
      <c r="C35" s="18"/>
      <c r="D35" s="13"/>
      <c r="E35" s="2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1"/>
      <c r="S35" s="2"/>
      <c r="T35" s="2"/>
      <c r="U35" s="1"/>
      <c r="V35" s="2"/>
      <c r="W35" s="24"/>
      <c r="X35" s="25"/>
      <c r="Y35" s="24"/>
      <c r="Z35" s="24"/>
      <c r="AA35" s="25"/>
      <c r="AB35" s="98" t="s">
        <v>47</v>
      </c>
      <c r="AC35" s="99"/>
      <c r="AD35" s="98" t="s">
        <v>48</v>
      </c>
      <c r="AE35" s="99"/>
      <c r="AF35" s="98" t="s">
        <v>49</v>
      </c>
      <c r="AG35" s="99"/>
      <c r="AH35" s="102">
        <v>-0.5</v>
      </c>
      <c r="AI35" s="103"/>
      <c r="AJ35" s="2"/>
      <c r="AK35" s="2"/>
    </row>
    <row r="36" spans="1:37">
      <c r="A36" s="13"/>
      <c r="B36" s="13"/>
      <c r="C36" s="13"/>
      <c r="D36" s="13"/>
      <c r="E36" s="2"/>
      <c r="F36" s="1"/>
      <c r="G36" s="2"/>
      <c r="H36" s="2"/>
      <c r="I36" s="1"/>
      <c r="J36" s="2"/>
      <c r="K36" s="2"/>
      <c r="L36" s="1"/>
      <c r="M36" s="2"/>
      <c r="N36" s="2"/>
      <c r="O36" s="1"/>
      <c r="P36" s="2"/>
      <c r="Q36" s="2"/>
      <c r="R36" s="1"/>
      <c r="S36" s="2"/>
      <c r="T36" s="2"/>
      <c r="U36" s="1"/>
      <c r="V36" s="2"/>
      <c r="W36" s="24"/>
      <c r="X36" s="25"/>
      <c r="Y36" s="24"/>
      <c r="Z36" s="24"/>
      <c r="AA36" s="25"/>
      <c r="AB36" s="100"/>
      <c r="AC36" s="101"/>
      <c r="AD36" s="100"/>
      <c r="AE36" s="101"/>
      <c r="AF36" s="100"/>
      <c r="AG36" s="101"/>
      <c r="AH36" s="104"/>
      <c r="AI36" s="105"/>
      <c r="AJ36" s="2"/>
      <c r="AK36" s="2"/>
    </row>
    <row r="37" spans="1:37">
      <c r="A37" s="13"/>
      <c r="B37" s="75">
        <f t="shared" ref="B37:B46" si="22">M55</f>
        <v>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  <c r="AB37" s="78">
        <f>COUNTIF(G3:G23,"=EX")</f>
        <v>19</v>
      </c>
      <c r="AC37" s="79"/>
      <c r="AD37" s="78">
        <f>COUNTIF(G3:G23,"=SA")</f>
        <v>2</v>
      </c>
      <c r="AE37" s="79"/>
      <c r="AF37" s="78">
        <f>COUNTIF(G3:G23,"EL")</f>
        <v>0</v>
      </c>
      <c r="AG37" s="79"/>
      <c r="AH37" s="78">
        <f>COUNTIF(G3:G23,"=SA")</f>
        <v>2</v>
      </c>
      <c r="AI37" s="79"/>
      <c r="AJ37" s="2"/>
      <c r="AK37" s="2"/>
    </row>
    <row r="38" spans="1:37">
      <c r="A38" s="13"/>
      <c r="B38" s="75">
        <f t="shared" si="22"/>
        <v>0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78">
        <f>COUNTIF(J3:J23,"=EX")</f>
        <v>16</v>
      </c>
      <c r="AC38" s="79"/>
      <c r="AD38" s="78">
        <f>COUNTIF(J3:J23,"=SA")</f>
        <v>2</v>
      </c>
      <c r="AE38" s="79"/>
      <c r="AF38" s="78">
        <f>COUNTIF(J3:J23,"=EL")</f>
        <v>1</v>
      </c>
      <c r="AG38" s="79"/>
      <c r="AH38" s="78">
        <f>COUNTIF(J3:J23,"=IN")</f>
        <v>2</v>
      </c>
      <c r="AI38" s="79"/>
      <c r="AJ38" s="2"/>
      <c r="AK38" s="2"/>
    </row>
    <row r="39" spans="1:37">
      <c r="A39" s="13"/>
      <c r="B39" s="75">
        <f t="shared" si="22"/>
        <v>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7"/>
      <c r="AB39" s="78">
        <f>COUNTIF(M3:M23,"=EX")</f>
        <v>1</v>
      </c>
      <c r="AC39" s="79"/>
      <c r="AD39" s="78">
        <f>COUNTIF(M3:M23,"=SA")</f>
        <v>7</v>
      </c>
      <c r="AE39" s="79"/>
      <c r="AF39" s="78">
        <f>COUNTIF(M3:M23,"=EL")</f>
        <v>8</v>
      </c>
      <c r="AG39" s="79"/>
      <c r="AH39" s="78">
        <f>COUNTIF(M3:M23,"=IN")</f>
        <v>5</v>
      </c>
      <c r="AI39" s="79"/>
      <c r="AJ39" s="2"/>
      <c r="AK39" s="2"/>
    </row>
    <row r="40" spans="1:37">
      <c r="A40" s="13"/>
      <c r="B40" s="75">
        <f t="shared" si="22"/>
        <v>0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8">
        <f ca="1">COUNTIF(P3:P23,"=EX")</f>
        <v>14</v>
      </c>
      <c r="AC40" s="79"/>
      <c r="AD40" s="78">
        <f ca="1">COUNTIF(P3:P23,"=SA")</f>
        <v>3</v>
      </c>
      <c r="AE40" s="79"/>
      <c r="AF40" s="78">
        <f ca="1">COUNTIF(P3:P23,"=EL")</f>
        <v>1</v>
      </c>
      <c r="AG40" s="79"/>
      <c r="AH40" s="78">
        <f ca="1">COUNTIF(P3:P23,"=IN")</f>
        <v>2</v>
      </c>
      <c r="AI40" s="79"/>
      <c r="AJ40" s="2"/>
      <c r="AK40" s="2"/>
    </row>
    <row r="41" spans="1:37">
      <c r="A41" s="13"/>
      <c r="B41" s="75">
        <f t="shared" si="22"/>
        <v>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7"/>
      <c r="AB41" s="78">
        <f>COUNTIF(S3:S23,"=EX")</f>
        <v>10</v>
      </c>
      <c r="AC41" s="79"/>
      <c r="AD41" s="78">
        <f>COUNTIF(S3:S23,"=SA")</f>
        <v>5</v>
      </c>
      <c r="AE41" s="79"/>
      <c r="AF41" s="78">
        <f>COUNTIF(S3:S23,"=EL")</f>
        <v>3</v>
      </c>
      <c r="AG41" s="79"/>
      <c r="AH41" s="78">
        <f>COUNTIF(S3:S23,"=IN")</f>
        <v>3</v>
      </c>
      <c r="AI41" s="79"/>
      <c r="AJ41" s="2"/>
      <c r="AK41" s="2"/>
    </row>
    <row r="42" spans="1:37">
      <c r="A42" s="13"/>
      <c r="B42" s="75">
        <f t="shared" si="22"/>
        <v>0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8">
        <f>COUNTIF(V3:V23,"=EX")</f>
        <v>16</v>
      </c>
      <c r="AC42" s="79"/>
      <c r="AD42" s="78">
        <f>COUNTIF(V3:V23,"=SA")</f>
        <v>1</v>
      </c>
      <c r="AE42" s="79"/>
      <c r="AF42" s="78">
        <f>COUNTIF(V3:V23,"=EL")</f>
        <v>4</v>
      </c>
      <c r="AG42" s="79"/>
      <c r="AH42" s="78">
        <f>COUNTIF(V3:V23,"=IN")</f>
        <v>0</v>
      </c>
      <c r="AI42" s="79"/>
      <c r="AJ42" s="2"/>
      <c r="AK42" s="2"/>
    </row>
    <row r="43" spans="1:37">
      <c r="A43" s="13"/>
      <c r="B43" s="75">
        <f t="shared" si="22"/>
        <v>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78">
        <f>COUNTIF(Y3:Y23,"=EX")</f>
        <v>13</v>
      </c>
      <c r="AC43" s="79"/>
      <c r="AD43" s="78">
        <f>COUNTIF(Y3:Y23,"=SA")</f>
        <v>6</v>
      </c>
      <c r="AE43" s="79"/>
      <c r="AF43" s="78">
        <f>COUNTIF(Y3:Y23,"=EL")</f>
        <v>1</v>
      </c>
      <c r="AG43" s="79"/>
      <c r="AH43" s="78">
        <f>COUNTIF(Y3:Y23,"=IN")</f>
        <v>1</v>
      </c>
      <c r="AI43" s="79"/>
      <c r="AJ43" s="2"/>
      <c r="AK43" s="2"/>
    </row>
    <row r="44" spans="1:37">
      <c r="A44" s="13"/>
      <c r="B44" s="75">
        <f t="shared" si="22"/>
        <v>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  <c r="AB44" s="78">
        <f>COUNTIF(AB3:AB23,"=EX")</f>
        <v>6</v>
      </c>
      <c r="AC44" s="79"/>
      <c r="AD44" s="78">
        <f>COUNTIF(AB3:AB23,"=SA")</f>
        <v>6</v>
      </c>
      <c r="AE44" s="79"/>
      <c r="AF44" s="78">
        <f>COUNTIF(AB3:AB23,"=EL")</f>
        <v>9</v>
      </c>
      <c r="AG44" s="79"/>
      <c r="AH44" s="78">
        <f>COUNTIF(AB3:AB23,"=IN")</f>
        <v>0</v>
      </c>
      <c r="AI44" s="79"/>
      <c r="AJ44" s="2"/>
      <c r="AK44" s="2"/>
    </row>
    <row r="45" spans="1:37">
      <c r="A45" s="13"/>
      <c r="B45" s="75">
        <f t="shared" si="22"/>
        <v>0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78">
        <f>COUNTIF(AE3:AE23,"=EX")</f>
        <v>10</v>
      </c>
      <c r="AC45" s="79"/>
      <c r="AD45" s="78">
        <f>COUNTIF(AE3:AE23,"=SA")</f>
        <v>9</v>
      </c>
      <c r="AE45" s="79"/>
      <c r="AF45" s="78">
        <f>COUNTIF(AE3:AE23,"=EL")</f>
        <v>2</v>
      </c>
      <c r="AG45" s="79"/>
      <c r="AH45" s="78">
        <f>COUNTIF(AE3:AE23,"=IN")</f>
        <v>0</v>
      </c>
      <c r="AI45" s="79"/>
      <c r="AJ45" s="2"/>
      <c r="AK45" s="2"/>
    </row>
    <row r="46" spans="1:37">
      <c r="A46" s="13"/>
      <c r="B46" s="75">
        <f t="shared" si="22"/>
        <v>0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78">
        <f>COUNTIF(AH3:AH23,"=EX")</f>
        <v>5</v>
      </c>
      <c r="AC46" s="79"/>
      <c r="AD46" s="78">
        <f>COUNTIF(AH3:AH23,"=SA")</f>
        <v>10</v>
      </c>
      <c r="AE46" s="79"/>
      <c r="AF46" s="78">
        <f>COUNTIF(AH3:AH23,"=EL")</f>
        <v>2</v>
      </c>
      <c r="AG46" s="79"/>
      <c r="AH46" s="78">
        <f>COUNTIF(AH3:AH23,"=IN")</f>
        <v>4</v>
      </c>
      <c r="AI46" s="79"/>
      <c r="AJ46" s="2"/>
      <c r="AK46" s="2"/>
    </row>
    <row r="47" spans="1:37">
      <c r="A47" s="13"/>
      <c r="B47" s="13"/>
      <c r="C47" s="13"/>
      <c r="D47" s="13"/>
      <c r="E47" s="2"/>
      <c r="F47" s="1"/>
      <c r="G47" s="2"/>
      <c r="H47" s="2"/>
      <c r="I47" s="1"/>
      <c r="J47" s="2"/>
      <c r="K47" s="2"/>
      <c r="L47" s="1"/>
      <c r="M47" s="2"/>
      <c r="N47" s="2"/>
      <c r="O47" s="1"/>
      <c r="P47" s="2"/>
      <c r="Q47" s="2"/>
      <c r="R47" s="1"/>
      <c r="S47" s="2"/>
      <c r="T47" s="2"/>
      <c r="U47" s="1"/>
      <c r="V47" s="2"/>
      <c r="W47" s="2"/>
      <c r="X47" s="1"/>
      <c r="Y47" s="2"/>
      <c r="Z47" s="2"/>
      <c r="AA47" s="1"/>
      <c r="AB47" s="2"/>
      <c r="AC47" s="2"/>
      <c r="AD47" s="1"/>
      <c r="AE47" s="2"/>
      <c r="AF47" s="2"/>
      <c r="AG47" s="1"/>
      <c r="AH47" s="2"/>
      <c r="AI47" s="2"/>
      <c r="AJ47" s="2"/>
      <c r="AK47" s="2"/>
    </row>
    <row r="48" spans="1:37">
      <c r="A48" s="13"/>
      <c r="B48" s="13"/>
      <c r="C48" s="13"/>
      <c r="D48" s="13"/>
      <c r="E48" s="2"/>
      <c r="F48" s="1"/>
      <c r="G48" s="2"/>
      <c r="H48" s="2"/>
      <c r="I48" s="1"/>
      <c r="J48" s="2"/>
      <c r="K48" s="2"/>
      <c r="L48" s="1"/>
      <c r="M48" s="2"/>
      <c r="N48" s="2"/>
      <c r="O48" s="1"/>
      <c r="P48" s="2"/>
      <c r="Q48" s="2"/>
      <c r="R48" s="1"/>
      <c r="S48" s="2"/>
      <c r="T48" s="2"/>
      <c r="U48" s="1"/>
      <c r="V48" s="2"/>
      <c r="W48" s="2"/>
      <c r="X48" s="1"/>
      <c r="Y48" s="2"/>
      <c r="Z48" s="2"/>
      <c r="AA48" s="1"/>
      <c r="AB48" s="2"/>
      <c r="AC48" s="2"/>
      <c r="AD48" s="1"/>
      <c r="AE48" s="2"/>
      <c r="AF48" s="2"/>
      <c r="AG48" s="1"/>
      <c r="AH48" s="2"/>
      <c r="AI48" s="2"/>
      <c r="AJ48" s="2"/>
      <c r="AK48" s="2"/>
    </row>
    <row r="49" spans="1:37">
      <c r="A49" s="13"/>
      <c r="B49" s="13"/>
      <c r="C49" s="13"/>
      <c r="D49" s="13"/>
      <c r="E49" s="2"/>
      <c r="F49" s="1"/>
      <c r="G49" s="2"/>
      <c r="H49" s="2"/>
      <c r="I49" s="1"/>
      <c r="J49" s="2"/>
      <c r="K49" s="2"/>
      <c r="L49" s="1"/>
      <c r="M49" s="2"/>
      <c r="N49" s="2"/>
      <c r="O49" s="1"/>
      <c r="P49" s="2"/>
      <c r="Q49" s="2"/>
      <c r="R49" s="1"/>
      <c r="S49" s="2"/>
      <c r="T49" s="2"/>
      <c r="U49" s="1"/>
      <c r="V49" s="2"/>
      <c r="W49" s="2"/>
      <c r="X49" s="1"/>
      <c r="Y49" s="2"/>
      <c r="Z49" s="2"/>
      <c r="AA49" s="1"/>
      <c r="AB49" s="2"/>
      <c r="AC49" s="2"/>
      <c r="AD49" s="1"/>
      <c r="AE49" s="2"/>
      <c r="AF49" s="2"/>
      <c r="AG49" s="1"/>
      <c r="AH49" s="2"/>
      <c r="AI49" s="2"/>
      <c r="AJ49" s="2"/>
      <c r="AK49" s="2"/>
    </row>
    <row r="50" spans="1:37">
      <c r="A50" s="13"/>
      <c r="B50" s="13"/>
      <c r="C50" s="13"/>
      <c r="D50" s="13"/>
      <c r="E50" s="2"/>
      <c r="F50" s="1"/>
      <c r="G50" s="2"/>
      <c r="H50" s="2"/>
      <c r="I50" s="1"/>
      <c r="J50" s="2"/>
      <c r="K50" s="2"/>
      <c r="L50" s="1"/>
      <c r="M50" s="2"/>
      <c r="N50" s="2"/>
      <c r="O50" s="1"/>
      <c r="P50" s="2"/>
      <c r="Q50" s="2"/>
      <c r="R50" s="1"/>
      <c r="S50" s="2"/>
      <c r="T50" s="2"/>
      <c r="U50" s="1"/>
      <c r="V50" s="2"/>
      <c r="W50" s="2"/>
      <c r="X50" s="1"/>
      <c r="Y50" s="2"/>
      <c r="Z50" s="2"/>
      <c r="AA50" s="1"/>
      <c r="AB50" s="2"/>
      <c r="AC50" s="2"/>
      <c r="AD50" s="1"/>
      <c r="AE50" s="2"/>
      <c r="AF50" s="2"/>
      <c r="AG50" s="1"/>
      <c r="AH50" s="2"/>
      <c r="AI50" s="2"/>
      <c r="AJ50" s="2"/>
      <c r="AK50" s="2"/>
    </row>
    <row r="51" spans="1:37">
      <c r="A51" s="13"/>
      <c r="B51" s="13"/>
      <c r="C51" s="13"/>
      <c r="D51" s="13"/>
      <c r="E51" s="2"/>
      <c r="F51" s="1"/>
      <c r="G51" s="2"/>
      <c r="H51" s="2"/>
      <c r="I51" s="1"/>
      <c r="J51" s="2"/>
      <c r="K51" s="2"/>
      <c r="L51" s="1"/>
      <c r="M51" s="2"/>
      <c r="N51" s="2"/>
      <c r="O51" s="1"/>
      <c r="P51" s="2"/>
      <c r="Q51" s="2"/>
      <c r="R51" s="1"/>
      <c r="S51" s="2"/>
      <c r="T51" s="2"/>
      <c r="U51" s="1"/>
      <c r="V51" s="2"/>
      <c r="W51" s="2"/>
      <c r="X51" s="1"/>
      <c r="Y51" s="2"/>
      <c r="Z51" s="2"/>
      <c r="AA51" s="1"/>
      <c r="AB51" s="2"/>
      <c r="AC51" s="2"/>
      <c r="AD51" s="1"/>
      <c r="AE51" s="2"/>
      <c r="AF51" s="2"/>
      <c r="AG51" s="1"/>
      <c r="AH51" s="2"/>
      <c r="AI51" s="2"/>
      <c r="AJ51" s="2"/>
      <c r="AK51" s="2"/>
    </row>
    <row r="52" spans="1:37">
      <c r="A52" s="13"/>
      <c r="B52" s="13"/>
      <c r="C52" s="13"/>
      <c r="D52" s="13"/>
      <c r="E52" s="2"/>
      <c r="F52" s="1"/>
      <c r="G52" s="2"/>
      <c r="H52" s="2"/>
      <c r="I52" s="1"/>
      <c r="J52" s="2"/>
      <c r="K52" s="2"/>
      <c r="L52" s="1"/>
      <c r="M52" s="2"/>
      <c r="N52" s="2"/>
      <c r="O52" s="1"/>
      <c r="P52" s="2"/>
      <c r="Q52" s="2"/>
      <c r="R52" s="1"/>
      <c r="S52" s="2"/>
      <c r="T52" s="2"/>
      <c r="U52" s="1"/>
      <c r="V52" s="2"/>
      <c r="W52" s="2"/>
      <c r="X52" s="1"/>
      <c r="Y52" s="2"/>
      <c r="Z52" s="2"/>
      <c r="AA52" s="1"/>
      <c r="AB52" s="2"/>
      <c r="AC52" s="2"/>
      <c r="AD52" s="1"/>
      <c r="AE52" s="2"/>
      <c r="AF52" s="2"/>
      <c r="AG52" s="1"/>
      <c r="AH52" s="2"/>
      <c r="AI52" s="2"/>
      <c r="AJ52" s="2"/>
      <c r="AK52" s="2"/>
    </row>
    <row r="53" spans="1:37">
      <c r="A53" s="13"/>
      <c r="B53" s="26" t="s">
        <v>335</v>
      </c>
      <c r="C53" s="26"/>
      <c r="D53" s="13"/>
      <c r="E53" s="2"/>
      <c r="F53" s="1"/>
      <c r="G53" s="2"/>
      <c r="H53" s="2"/>
      <c r="I53" s="1"/>
      <c r="J53" s="2"/>
      <c r="K53" s="2"/>
      <c r="L53" s="1"/>
      <c r="M53" s="2"/>
      <c r="N53" s="2"/>
      <c r="O53" s="1"/>
      <c r="P53" s="2"/>
      <c r="Q53" s="2"/>
      <c r="R53" s="1"/>
      <c r="S53" s="2"/>
      <c r="T53" s="2"/>
      <c r="U53" s="1"/>
      <c r="V53" s="2"/>
      <c r="W53" s="2"/>
      <c r="X53" s="1"/>
      <c r="Y53" s="2"/>
      <c r="Z53" s="2"/>
      <c r="AA53" s="1"/>
      <c r="AB53" s="2"/>
      <c r="AC53" s="2"/>
      <c r="AD53" s="1"/>
      <c r="AE53" s="2"/>
      <c r="AF53" s="2"/>
      <c r="AG53" s="1"/>
      <c r="AH53" s="2"/>
      <c r="AI53" s="2"/>
      <c r="AJ53" s="2"/>
      <c r="AK53" s="2"/>
    </row>
    <row r="54" spans="1:37">
      <c r="A54" s="13"/>
      <c r="B54" s="80" t="s">
        <v>61</v>
      </c>
      <c r="C54" s="81"/>
      <c r="D54" s="81"/>
      <c r="E54" s="81"/>
      <c r="F54" s="82"/>
      <c r="G54" s="80" t="s">
        <v>62</v>
      </c>
      <c r="H54" s="81"/>
      <c r="I54" s="81"/>
      <c r="J54" s="81"/>
      <c r="K54" s="82"/>
      <c r="L54" s="29" t="s">
        <v>63</v>
      </c>
      <c r="M54" s="80" t="s">
        <v>64</v>
      </c>
      <c r="N54" s="81"/>
      <c r="O54" s="81"/>
      <c r="P54" s="81"/>
      <c r="Q54" s="81"/>
      <c r="R54" s="81"/>
      <c r="S54" s="82"/>
      <c r="T54" s="80" t="s">
        <v>42</v>
      </c>
      <c r="U54" s="81"/>
      <c r="V54" s="81"/>
      <c r="W54" s="82"/>
      <c r="X54" s="80" t="s">
        <v>43</v>
      </c>
      <c r="Y54" s="81"/>
      <c r="Z54" s="81"/>
      <c r="AA54" s="82"/>
      <c r="AB54" s="80" t="s">
        <v>44</v>
      </c>
      <c r="AC54" s="81"/>
      <c r="AD54" s="81"/>
      <c r="AE54" s="82"/>
      <c r="AF54" s="80" t="s">
        <v>45</v>
      </c>
      <c r="AG54" s="81"/>
      <c r="AH54" s="81"/>
      <c r="AI54" s="82"/>
      <c r="AJ54" s="2"/>
      <c r="AK54" s="2"/>
    </row>
    <row r="55" spans="1:37">
      <c r="A55" s="13"/>
      <c r="B55" s="137"/>
      <c r="C55" s="138"/>
      <c r="D55" s="138"/>
      <c r="E55" s="138"/>
      <c r="F55" s="139"/>
      <c r="G55" s="72"/>
      <c r="H55" s="73"/>
      <c r="I55" s="73"/>
      <c r="J55" s="73"/>
      <c r="K55" s="74"/>
      <c r="L55" s="28"/>
      <c r="M55" s="83"/>
      <c r="N55" s="84"/>
      <c r="O55" s="84"/>
      <c r="P55" s="84"/>
      <c r="Q55" s="84"/>
      <c r="R55" s="84"/>
      <c r="S55" s="85"/>
      <c r="T55" s="72"/>
      <c r="U55" s="73"/>
      <c r="V55" s="73"/>
      <c r="W55" s="74"/>
      <c r="X55" s="72"/>
      <c r="Y55" s="73"/>
      <c r="Z55" s="73"/>
      <c r="AA55" s="74"/>
      <c r="AB55" s="72"/>
      <c r="AC55" s="73"/>
      <c r="AD55" s="73"/>
      <c r="AE55" s="74"/>
      <c r="AF55" s="72"/>
      <c r="AG55" s="73"/>
      <c r="AH55" s="73"/>
      <c r="AI55" s="74"/>
      <c r="AJ55" s="2"/>
      <c r="AK55" s="2"/>
    </row>
    <row r="56" spans="1:37">
      <c r="A56" s="13"/>
      <c r="B56" s="69"/>
      <c r="C56" s="70"/>
      <c r="D56" s="70"/>
      <c r="E56" s="70"/>
      <c r="F56" s="71"/>
      <c r="G56" s="72"/>
      <c r="H56" s="73"/>
      <c r="I56" s="73"/>
      <c r="J56" s="73"/>
      <c r="K56" s="74"/>
      <c r="L56" s="28"/>
      <c r="M56" s="69"/>
      <c r="N56" s="70"/>
      <c r="O56" s="70"/>
      <c r="P56" s="70"/>
      <c r="Q56" s="70"/>
      <c r="R56" s="70"/>
      <c r="S56" s="71"/>
      <c r="T56" s="69"/>
      <c r="U56" s="70"/>
      <c r="V56" s="70"/>
      <c r="W56" s="71"/>
      <c r="X56" s="69"/>
      <c r="Y56" s="70"/>
      <c r="Z56" s="70"/>
      <c r="AA56" s="71"/>
      <c r="AB56" s="69"/>
      <c r="AC56" s="70"/>
      <c r="AD56" s="70"/>
      <c r="AE56" s="71"/>
      <c r="AF56" s="69"/>
      <c r="AG56" s="70"/>
      <c r="AH56" s="70"/>
      <c r="AI56" s="71"/>
      <c r="AJ56" s="2"/>
      <c r="AK56" s="2"/>
    </row>
    <row r="57" spans="1:37">
      <c r="A57" s="13"/>
      <c r="B57" s="69"/>
      <c r="C57" s="70"/>
      <c r="D57" s="70"/>
      <c r="E57" s="70"/>
      <c r="F57" s="71"/>
      <c r="G57" s="72"/>
      <c r="H57" s="73"/>
      <c r="I57" s="73"/>
      <c r="J57" s="73"/>
      <c r="K57" s="74"/>
      <c r="L57" s="28"/>
      <c r="M57" s="69"/>
      <c r="N57" s="70"/>
      <c r="O57" s="70"/>
      <c r="P57" s="70"/>
      <c r="Q57" s="70"/>
      <c r="R57" s="70"/>
      <c r="S57" s="71"/>
      <c r="T57" s="69"/>
      <c r="U57" s="70"/>
      <c r="V57" s="70"/>
      <c r="W57" s="71"/>
      <c r="X57" s="69"/>
      <c r="Y57" s="70"/>
      <c r="Z57" s="70"/>
      <c r="AA57" s="71"/>
      <c r="AB57" s="69"/>
      <c r="AC57" s="70"/>
      <c r="AD57" s="70"/>
      <c r="AE57" s="71"/>
      <c r="AF57" s="69"/>
      <c r="AG57" s="70"/>
      <c r="AH57" s="70"/>
      <c r="AI57" s="71"/>
      <c r="AJ57" s="2"/>
      <c r="AK57" s="2"/>
    </row>
    <row r="58" spans="1:37">
      <c r="A58" s="13"/>
      <c r="B58" s="69"/>
      <c r="C58" s="70"/>
      <c r="D58" s="70"/>
      <c r="E58" s="70"/>
      <c r="F58" s="71"/>
      <c r="G58" s="72"/>
      <c r="H58" s="73"/>
      <c r="I58" s="73"/>
      <c r="J58" s="73"/>
      <c r="K58" s="74"/>
      <c r="L58" s="28"/>
      <c r="M58" s="69"/>
      <c r="N58" s="70"/>
      <c r="O58" s="70"/>
      <c r="P58" s="70"/>
      <c r="Q58" s="70"/>
      <c r="R58" s="70"/>
      <c r="S58" s="71"/>
      <c r="T58" s="69"/>
      <c r="U58" s="70"/>
      <c r="V58" s="70"/>
      <c r="W58" s="71"/>
      <c r="X58" s="69"/>
      <c r="Y58" s="70"/>
      <c r="Z58" s="70"/>
      <c r="AA58" s="71"/>
      <c r="AB58" s="69"/>
      <c r="AC58" s="70"/>
      <c r="AD58" s="70"/>
      <c r="AE58" s="71"/>
      <c r="AF58" s="69"/>
      <c r="AG58" s="70"/>
      <c r="AH58" s="70"/>
      <c r="AI58" s="71"/>
      <c r="AJ58" s="2"/>
      <c r="AK58" s="2"/>
    </row>
    <row r="59" spans="1:37">
      <c r="A59" s="13"/>
      <c r="B59" s="69"/>
      <c r="C59" s="70"/>
      <c r="D59" s="70"/>
      <c r="E59" s="70"/>
      <c r="F59" s="71"/>
      <c r="G59" s="72"/>
      <c r="H59" s="73"/>
      <c r="I59" s="73"/>
      <c r="J59" s="73"/>
      <c r="K59" s="74"/>
      <c r="L59" s="28"/>
      <c r="M59" s="69"/>
      <c r="N59" s="70"/>
      <c r="O59" s="70"/>
      <c r="P59" s="70"/>
      <c r="Q59" s="70"/>
      <c r="R59" s="70"/>
      <c r="S59" s="71"/>
      <c r="T59" s="69"/>
      <c r="U59" s="70"/>
      <c r="V59" s="70"/>
      <c r="W59" s="71"/>
      <c r="X59" s="69"/>
      <c r="Y59" s="70"/>
      <c r="Z59" s="70"/>
      <c r="AA59" s="71"/>
      <c r="AB59" s="69"/>
      <c r="AC59" s="70"/>
      <c r="AD59" s="70"/>
      <c r="AE59" s="71"/>
      <c r="AF59" s="69"/>
      <c r="AG59" s="70"/>
      <c r="AH59" s="70"/>
      <c r="AI59" s="71"/>
      <c r="AJ59" s="2"/>
      <c r="AK59" s="2"/>
    </row>
    <row r="60" spans="1:37">
      <c r="A60" s="13"/>
      <c r="B60" s="69"/>
      <c r="C60" s="70"/>
      <c r="D60" s="70"/>
      <c r="E60" s="70"/>
      <c r="F60" s="71"/>
      <c r="G60" s="72"/>
      <c r="H60" s="73"/>
      <c r="I60" s="73"/>
      <c r="J60" s="73"/>
      <c r="K60" s="74"/>
      <c r="L60" s="28"/>
      <c r="M60" s="69"/>
      <c r="N60" s="70"/>
      <c r="O60" s="70"/>
      <c r="P60" s="70"/>
      <c r="Q60" s="70"/>
      <c r="R60" s="70"/>
      <c r="S60" s="71"/>
      <c r="T60" s="69"/>
      <c r="U60" s="70"/>
      <c r="V60" s="70"/>
      <c r="W60" s="71"/>
      <c r="X60" s="69"/>
      <c r="Y60" s="70"/>
      <c r="Z60" s="70"/>
      <c r="AA60" s="71"/>
      <c r="AB60" s="69"/>
      <c r="AC60" s="70"/>
      <c r="AD60" s="70"/>
      <c r="AE60" s="71"/>
      <c r="AF60" s="69"/>
      <c r="AG60" s="70"/>
      <c r="AH60" s="70"/>
      <c r="AI60" s="71"/>
      <c r="AJ60" s="2"/>
      <c r="AK60" s="2"/>
    </row>
    <row r="61" spans="1:37">
      <c r="A61" s="13"/>
      <c r="B61" s="69"/>
      <c r="C61" s="70"/>
      <c r="D61" s="70"/>
      <c r="E61" s="70"/>
      <c r="F61" s="71"/>
      <c r="G61" s="72"/>
      <c r="H61" s="73"/>
      <c r="I61" s="73"/>
      <c r="J61" s="73"/>
      <c r="K61" s="74"/>
      <c r="L61" s="28"/>
      <c r="M61" s="69"/>
      <c r="N61" s="70"/>
      <c r="O61" s="70"/>
      <c r="P61" s="70"/>
      <c r="Q61" s="70"/>
      <c r="R61" s="70"/>
      <c r="S61" s="71"/>
      <c r="T61" s="69"/>
      <c r="U61" s="70"/>
      <c r="V61" s="70"/>
      <c r="W61" s="71"/>
      <c r="X61" s="69"/>
      <c r="Y61" s="70"/>
      <c r="Z61" s="70"/>
      <c r="AA61" s="71"/>
      <c r="AB61" s="69"/>
      <c r="AC61" s="70"/>
      <c r="AD61" s="70"/>
      <c r="AE61" s="71"/>
      <c r="AF61" s="69"/>
      <c r="AG61" s="70"/>
      <c r="AH61" s="70"/>
      <c r="AI61" s="71"/>
      <c r="AJ61" s="2"/>
      <c r="AK61" s="2"/>
    </row>
    <row r="62" spans="1:37">
      <c r="A62" s="13"/>
      <c r="B62" s="69"/>
      <c r="C62" s="70"/>
      <c r="D62" s="70"/>
      <c r="E62" s="70"/>
      <c r="F62" s="71"/>
      <c r="G62" s="72"/>
      <c r="H62" s="73"/>
      <c r="I62" s="73"/>
      <c r="J62" s="73"/>
      <c r="K62" s="74"/>
      <c r="L62" s="28"/>
      <c r="M62" s="69"/>
      <c r="N62" s="70"/>
      <c r="O62" s="70"/>
      <c r="P62" s="70"/>
      <c r="Q62" s="70"/>
      <c r="R62" s="70"/>
      <c r="S62" s="71"/>
      <c r="T62" s="69"/>
      <c r="U62" s="70"/>
      <c r="V62" s="70"/>
      <c r="W62" s="71"/>
      <c r="X62" s="69"/>
      <c r="Y62" s="70"/>
      <c r="Z62" s="70"/>
      <c r="AA62" s="71"/>
      <c r="AB62" s="69"/>
      <c r="AC62" s="70"/>
      <c r="AD62" s="70"/>
      <c r="AE62" s="71"/>
      <c r="AF62" s="69"/>
      <c r="AG62" s="70"/>
      <c r="AH62" s="70"/>
      <c r="AI62" s="71"/>
      <c r="AJ62" s="2"/>
      <c r="AK62" s="2"/>
    </row>
    <row r="63" spans="1:37">
      <c r="A63" s="13"/>
      <c r="B63" s="69"/>
      <c r="C63" s="70"/>
      <c r="D63" s="70"/>
      <c r="E63" s="70"/>
      <c r="F63" s="71"/>
      <c r="G63" s="72"/>
      <c r="H63" s="73"/>
      <c r="I63" s="73"/>
      <c r="J63" s="73"/>
      <c r="K63" s="74"/>
      <c r="L63" s="28"/>
      <c r="M63" s="69"/>
      <c r="N63" s="70"/>
      <c r="O63" s="70"/>
      <c r="P63" s="70"/>
      <c r="Q63" s="70"/>
      <c r="R63" s="70"/>
      <c r="S63" s="71"/>
      <c r="T63" s="69"/>
      <c r="U63" s="70"/>
      <c r="V63" s="70"/>
      <c r="W63" s="71"/>
      <c r="X63" s="69"/>
      <c r="Y63" s="70"/>
      <c r="Z63" s="70"/>
      <c r="AA63" s="71"/>
      <c r="AB63" s="69"/>
      <c r="AC63" s="70"/>
      <c r="AD63" s="70"/>
      <c r="AE63" s="71"/>
      <c r="AF63" s="69"/>
      <c r="AG63" s="70"/>
      <c r="AH63" s="70"/>
      <c r="AI63" s="71"/>
      <c r="AJ63" s="2"/>
      <c r="AK63" s="2"/>
    </row>
    <row r="64" spans="1:37">
      <c r="A64" s="13"/>
      <c r="B64" s="69"/>
      <c r="C64" s="70"/>
      <c r="D64" s="70"/>
      <c r="E64" s="70"/>
      <c r="F64" s="71"/>
      <c r="G64" s="72"/>
      <c r="H64" s="73"/>
      <c r="I64" s="73"/>
      <c r="J64" s="73"/>
      <c r="K64" s="74"/>
      <c r="L64" s="28"/>
      <c r="M64" s="69"/>
      <c r="N64" s="70"/>
      <c r="O64" s="70"/>
      <c r="P64" s="70"/>
      <c r="Q64" s="70"/>
      <c r="R64" s="70"/>
      <c r="S64" s="71"/>
      <c r="T64" s="69"/>
      <c r="U64" s="70"/>
      <c r="V64" s="70"/>
      <c r="W64" s="71"/>
      <c r="X64" s="69"/>
      <c r="Y64" s="70"/>
      <c r="Z64" s="70"/>
      <c r="AA64" s="71"/>
      <c r="AB64" s="69"/>
      <c r="AC64" s="70"/>
      <c r="AD64" s="70"/>
      <c r="AE64" s="71"/>
      <c r="AF64" s="69"/>
      <c r="AG64" s="70"/>
      <c r="AH64" s="70"/>
      <c r="AI64" s="71"/>
      <c r="AJ64" s="2"/>
      <c r="AK64" s="2"/>
    </row>
  </sheetData>
  <mergeCells count="216">
    <mergeCell ref="A2:D2"/>
    <mergeCell ref="E2:G2"/>
    <mergeCell ref="H2:J2"/>
    <mergeCell ref="K2:M2"/>
    <mergeCell ref="N2:P2"/>
    <mergeCell ref="Q2:S2"/>
    <mergeCell ref="E1:G1"/>
    <mergeCell ref="H1:J1"/>
    <mergeCell ref="K1:M1"/>
    <mergeCell ref="N1:P1"/>
    <mergeCell ref="Q1:S1"/>
    <mergeCell ref="T2:V2"/>
    <mergeCell ref="W2:Y2"/>
    <mergeCell ref="Z2:AB2"/>
    <mergeCell ref="AC2:AE2"/>
    <mergeCell ref="AF2:AH2"/>
    <mergeCell ref="AI2:AK2"/>
    <mergeCell ref="W1:Y1"/>
    <mergeCell ref="Z1:AB1"/>
    <mergeCell ref="AC1:AE1"/>
    <mergeCell ref="AF1:AH1"/>
    <mergeCell ref="T1:V1"/>
    <mergeCell ref="A6:D6"/>
    <mergeCell ref="AI6:AJ6"/>
    <mergeCell ref="A7:D7"/>
    <mergeCell ref="AI7:AJ7"/>
    <mergeCell ref="A8:D8"/>
    <mergeCell ref="AI8:AJ8"/>
    <mergeCell ref="A3:D3"/>
    <mergeCell ref="AI3:AJ3"/>
    <mergeCell ref="A4:D4"/>
    <mergeCell ref="AI4:AJ4"/>
    <mergeCell ref="A5:D5"/>
    <mergeCell ref="AI5:AJ5"/>
    <mergeCell ref="A12:D12"/>
    <mergeCell ref="AI12:AJ12"/>
    <mergeCell ref="A13:D13"/>
    <mergeCell ref="AI13:AJ13"/>
    <mergeCell ref="A14:D14"/>
    <mergeCell ref="AI14:AJ14"/>
    <mergeCell ref="A9:D9"/>
    <mergeCell ref="AI9:AJ9"/>
    <mergeCell ref="A10:D10"/>
    <mergeCell ref="AI10:AJ10"/>
    <mergeCell ref="A11:D11"/>
    <mergeCell ref="AI11:AJ11"/>
    <mergeCell ref="A18:D18"/>
    <mergeCell ref="AI18:AJ18"/>
    <mergeCell ref="A19:D19"/>
    <mergeCell ref="AI19:AJ19"/>
    <mergeCell ref="A20:D20"/>
    <mergeCell ref="AI20:AJ20"/>
    <mergeCell ref="A15:D15"/>
    <mergeCell ref="AI15:AJ15"/>
    <mergeCell ref="A16:D16"/>
    <mergeCell ref="AI16:AJ16"/>
    <mergeCell ref="A17:D17"/>
    <mergeCell ref="AI17:AJ17"/>
    <mergeCell ref="A25:D25"/>
    <mergeCell ref="E25:G25"/>
    <mergeCell ref="H25:J25"/>
    <mergeCell ref="K25:M25"/>
    <mergeCell ref="N25:P25"/>
    <mergeCell ref="Q25:S25"/>
    <mergeCell ref="A21:D21"/>
    <mergeCell ref="AI21:AJ21"/>
    <mergeCell ref="A22:D22"/>
    <mergeCell ref="AI22:AJ22"/>
    <mergeCell ref="A23:D23"/>
    <mergeCell ref="AI23:AJ23"/>
    <mergeCell ref="A26:D27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AB31:AC34"/>
    <mergeCell ref="AD31:AE34"/>
    <mergeCell ref="AF31:AG34"/>
    <mergeCell ref="AH31:AI34"/>
    <mergeCell ref="AB35:AC36"/>
    <mergeCell ref="AD35:AE36"/>
    <mergeCell ref="AF35:AG36"/>
    <mergeCell ref="AH35:AI36"/>
    <mergeCell ref="B37:AA37"/>
    <mergeCell ref="AB37:AC37"/>
    <mergeCell ref="AD37:AE37"/>
    <mergeCell ref="AF37:AG37"/>
    <mergeCell ref="AH37:AI37"/>
    <mergeCell ref="B38:AA38"/>
    <mergeCell ref="AB38:AC38"/>
    <mergeCell ref="AD38:AE38"/>
    <mergeCell ref="AF38:AG38"/>
    <mergeCell ref="AH38:AI38"/>
    <mergeCell ref="B39:AA39"/>
    <mergeCell ref="AB39:AC39"/>
    <mergeCell ref="AD39:AE39"/>
    <mergeCell ref="AF39:AG39"/>
    <mergeCell ref="AH39:AI39"/>
    <mergeCell ref="B40:AA40"/>
    <mergeCell ref="AB40:AC40"/>
    <mergeCell ref="AD40:AE40"/>
    <mergeCell ref="AF40:AG40"/>
    <mergeCell ref="AH40:AI40"/>
    <mergeCell ref="B41:AA41"/>
    <mergeCell ref="AB41:AC41"/>
    <mergeCell ref="AD41:AE41"/>
    <mergeCell ref="AF41:AG41"/>
    <mergeCell ref="AH41:AI41"/>
    <mergeCell ref="B42:AA42"/>
    <mergeCell ref="AB42:AC42"/>
    <mergeCell ref="AD42:AE42"/>
    <mergeCell ref="AF42:AG42"/>
    <mergeCell ref="AH42:AI42"/>
    <mergeCell ref="B43:AA43"/>
    <mergeCell ref="AB43:AC43"/>
    <mergeCell ref="AD43:AE43"/>
    <mergeCell ref="AF43:AG43"/>
    <mergeCell ref="AH43:AI43"/>
    <mergeCell ref="B44:AA44"/>
    <mergeCell ref="AB44:AC44"/>
    <mergeCell ref="AD44:AE44"/>
    <mergeCell ref="AF44:AG44"/>
    <mergeCell ref="AH44:AI44"/>
    <mergeCell ref="B45:AA45"/>
    <mergeCell ref="AB45:AC45"/>
    <mergeCell ref="AD45:AE45"/>
    <mergeCell ref="AF45:AG45"/>
    <mergeCell ref="AH45:AI45"/>
    <mergeCell ref="B46:AA46"/>
    <mergeCell ref="AB46:AC46"/>
    <mergeCell ref="AD46:AE46"/>
    <mergeCell ref="AF46:AG46"/>
    <mergeCell ref="AH46:AI46"/>
    <mergeCell ref="AF54:AI54"/>
    <mergeCell ref="B55:F55"/>
    <mergeCell ref="G55:K55"/>
    <mergeCell ref="M55:S55"/>
    <mergeCell ref="T55:W55"/>
    <mergeCell ref="X55:AA55"/>
    <mergeCell ref="AB55:AE55"/>
    <mergeCell ref="AF55:AI55"/>
    <mergeCell ref="B54:F54"/>
    <mergeCell ref="G54:K54"/>
    <mergeCell ref="M54:S54"/>
    <mergeCell ref="T54:W54"/>
    <mergeCell ref="X54:AA54"/>
    <mergeCell ref="AB54:AE54"/>
    <mergeCell ref="AF56:AI56"/>
    <mergeCell ref="B57:F57"/>
    <mergeCell ref="G57:K57"/>
    <mergeCell ref="M57:S57"/>
    <mergeCell ref="T57:W57"/>
    <mergeCell ref="X57:AA57"/>
    <mergeCell ref="AB57:AE57"/>
    <mergeCell ref="AF57:AI57"/>
    <mergeCell ref="B56:F56"/>
    <mergeCell ref="G56:K56"/>
    <mergeCell ref="M56:S56"/>
    <mergeCell ref="T56:W56"/>
    <mergeCell ref="X56:AA56"/>
    <mergeCell ref="AB56:AE56"/>
    <mergeCell ref="AF58:AI58"/>
    <mergeCell ref="B59:F59"/>
    <mergeCell ref="G59:K59"/>
    <mergeCell ref="M59:S59"/>
    <mergeCell ref="T59:W59"/>
    <mergeCell ref="X59:AA59"/>
    <mergeCell ref="AB59:AE59"/>
    <mergeCell ref="AF59:AI59"/>
    <mergeCell ref="B58:F58"/>
    <mergeCell ref="G58:K58"/>
    <mergeCell ref="M58:S58"/>
    <mergeCell ref="T58:W58"/>
    <mergeCell ref="X58:AA58"/>
    <mergeCell ref="AB58:AE58"/>
    <mergeCell ref="AF60:AI60"/>
    <mergeCell ref="B61:F61"/>
    <mergeCell ref="G61:K61"/>
    <mergeCell ref="M61:S61"/>
    <mergeCell ref="T61:W61"/>
    <mergeCell ref="X61:AA61"/>
    <mergeCell ref="AB61:AE61"/>
    <mergeCell ref="AF61:AI61"/>
    <mergeCell ref="B60:F60"/>
    <mergeCell ref="G60:K60"/>
    <mergeCell ref="M60:S60"/>
    <mergeCell ref="T60:W60"/>
    <mergeCell ref="X60:AA60"/>
    <mergeCell ref="AB60:AE60"/>
    <mergeCell ref="AF64:AI64"/>
    <mergeCell ref="B64:F64"/>
    <mergeCell ref="G64:K64"/>
    <mergeCell ref="M64:S64"/>
    <mergeCell ref="T64:W64"/>
    <mergeCell ref="X64:AA64"/>
    <mergeCell ref="AB64:AE64"/>
    <mergeCell ref="AF62:AI62"/>
    <mergeCell ref="B63:F63"/>
    <mergeCell ref="G63:K63"/>
    <mergeCell ref="M63:S63"/>
    <mergeCell ref="T63:W63"/>
    <mergeCell ref="X63:AA63"/>
    <mergeCell ref="AB63:AE63"/>
    <mergeCell ref="AF63:AI63"/>
    <mergeCell ref="B62:F62"/>
    <mergeCell ref="G62:K62"/>
    <mergeCell ref="M62:S62"/>
    <mergeCell ref="T62:W62"/>
    <mergeCell ref="X62:AA62"/>
    <mergeCell ref="AB62:AE62"/>
  </mergeCells>
  <conditionalFormatting sqref="AK7:AK23">
    <cfRule type="containsText" dxfId="4" priority="2" operator="containsText" text="IN">
      <formula>NOT(ISERROR(SEARCH("IN",AK7)))</formula>
    </cfRule>
  </conditionalFormatting>
  <conditionalFormatting sqref="AK3:AK6">
    <cfRule type="containsText" dxfId="3" priority="1" operator="containsText" text="IN">
      <formula>NOT(ISERROR(SEARCH("IN",AK3)))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34" workbookViewId="0">
      <selection activeCell="B5" sqref="B5"/>
    </sheetView>
  </sheetViews>
  <sheetFormatPr baseColWidth="10" defaultRowHeight="15"/>
  <cols>
    <col min="1" max="1" width="3.42578125" customWidth="1"/>
    <col min="2" max="2" width="26.7109375" customWidth="1"/>
  </cols>
  <sheetData>
    <row r="1" spans="1:13">
      <c r="A1" s="13"/>
      <c r="B1" s="13"/>
      <c r="C1" s="30">
        <v>0.2</v>
      </c>
      <c r="D1" s="30">
        <v>0.2</v>
      </c>
      <c r="E1" s="57">
        <v>0.1</v>
      </c>
      <c r="F1" s="140">
        <v>0.5</v>
      </c>
      <c r="G1" s="141"/>
      <c r="H1" s="58"/>
      <c r="I1" s="58"/>
      <c r="J1" s="59"/>
      <c r="K1" s="13"/>
      <c r="L1" s="13"/>
      <c r="M1" s="13"/>
    </row>
    <row r="2" spans="1:13" ht="25.5">
      <c r="A2" s="13"/>
      <c r="B2" s="31" t="s">
        <v>307</v>
      </c>
      <c r="C2" s="32" t="s">
        <v>308</v>
      </c>
      <c r="D2" s="33" t="s">
        <v>309</v>
      </c>
      <c r="E2" s="32" t="s">
        <v>310</v>
      </c>
      <c r="F2" s="34" t="s">
        <v>33</v>
      </c>
      <c r="G2" s="28" t="s">
        <v>150</v>
      </c>
      <c r="H2" s="67" t="s">
        <v>234</v>
      </c>
      <c r="I2" s="67" t="s">
        <v>311</v>
      </c>
      <c r="J2" s="34" t="s">
        <v>312</v>
      </c>
      <c r="K2" s="35" t="s">
        <v>11</v>
      </c>
      <c r="L2" s="35" t="s">
        <v>313</v>
      </c>
    </row>
    <row r="3" spans="1:13">
      <c r="A3" s="13"/>
      <c r="B3" s="55" t="s">
        <v>12</v>
      </c>
      <c r="C3" s="36">
        <v>5</v>
      </c>
      <c r="D3" s="36">
        <v>8</v>
      </c>
      <c r="E3" s="37">
        <v>5</v>
      </c>
      <c r="F3" s="38">
        <f>'UNIDAD 1'!AI3</f>
        <v>5.5</v>
      </c>
      <c r="G3" s="64">
        <f>'UNIDAD 2'!AI3</f>
        <v>5.5</v>
      </c>
      <c r="H3" s="68">
        <f>'UNIDAD 3'!AI3</f>
        <v>4.25</v>
      </c>
      <c r="I3" s="68">
        <f>'UNIDAD 4'!AI3</f>
        <v>5.25</v>
      </c>
      <c r="J3" s="36">
        <f t="shared" ref="J3:J23" si="0">((C3*$C$1)+(D3*$D$1)+(E3*$E$1)+((F3+G3)/2)*$F$1)</f>
        <v>5.85</v>
      </c>
      <c r="K3" s="39" t="str">
        <f t="shared" ref="K3:K23" si="1">IF(J3&lt;4.76,"IN",IF(J3&lt;5.76,"SU",IF(J3&lt;6.76,"BI",IF(J3&lt;8.76,"NT",IF(J3&lt;10.01,"SB")))))</f>
        <v>BI</v>
      </c>
      <c r="L3" s="60">
        <f>J3</f>
        <v>5.85</v>
      </c>
    </row>
    <row r="4" spans="1:13">
      <c r="A4" s="13"/>
      <c r="B4" s="55" t="s">
        <v>13</v>
      </c>
      <c r="C4" s="40">
        <v>5</v>
      </c>
      <c r="D4" s="40">
        <v>6</v>
      </c>
      <c r="E4" s="41">
        <v>5</v>
      </c>
      <c r="F4" s="38">
        <f>'UNIDAD 1'!AI4</f>
        <v>4.5</v>
      </c>
      <c r="G4" s="65">
        <f>'UNIDAD 2'!AI4</f>
        <v>7.25</v>
      </c>
      <c r="H4" s="68">
        <f>'UNIDAD 3'!AI4</f>
        <v>7</v>
      </c>
      <c r="I4" s="68">
        <f>'UNIDAD 4'!AI4</f>
        <v>8.25</v>
      </c>
      <c r="J4" s="40">
        <f t="shared" si="0"/>
        <v>5.6375000000000002</v>
      </c>
      <c r="K4" s="43" t="str">
        <f t="shared" si="1"/>
        <v>SU</v>
      </c>
      <c r="L4" s="61">
        <f>J4</f>
        <v>5.6375000000000002</v>
      </c>
    </row>
    <row r="5" spans="1:13">
      <c r="A5" s="13"/>
      <c r="B5" s="55" t="s">
        <v>314</v>
      </c>
      <c r="C5" s="40">
        <v>6</v>
      </c>
      <c r="D5" s="40">
        <v>8</v>
      </c>
      <c r="E5" s="41">
        <v>5</v>
      </c>
      <c r="F5" s="42">
        <f>'UNIDAD 1'!AI5</f>
        <v>5</v>
      </c>
      <c r="G5" s="65">
        <f>'UNIDAD 2'!AI5</f>
        <v>7.25</v>
      </c>
      <c r="H5" s="68">
        <f>'UNIDAD 3'!AI5</f>
        <v>5.25</v>
      </c>
      <c r="I5" s="68">
        <f>'UNIDAD 4'!AI5</f>
        <v>10</v>
      </c>
      <c r="J5" s="40">
        <f t="shared" si="0"/>
        <v>6.3625000000000007</v>
      </c>
      <c r="K5" s="43" t="str">
        <f t="shared" si="1"/>
        <v>BI</v>
      </c>
      <c r="L5" s="61">
        <f t="shared" ref="L5:L23" si="2">J5</f>
        <v>6.3625000000000007</v>
      </c>
    </row>
    <row r="6" spans="1:13">
      <c r="A6" s="13"/>
      <c r="B6" s="55" t="s">
        <v>315</v>
      </c>
      <c r="C6" s="40">
        <v>6</v>
      </c>
      <c r="D6" s="40">
        <v>8</v>
      </c>
      <c r="E6" s="41">
        <v>5</v>
      </c>
      <c r="F6" s="42">
        <f>'UNIDAD 1'!AI6</f>
        <v>6.5</v>
      </c>
      <c r="G6" s="65">
        <f>'UNIDAD 2'!AI6</f>
        <v>8.5</v>
      </c>
      <c r="H6" s="68">
        <f>'UNIDAD 3'!AI6</f>
        <v>7.25</v>
      </c>
      <c r="I6" s="68">
        <f>'UNIDAD 4'!AI6</f>
        <v>8.25</v>
      </c>
      <c r="J6" s="40">
        <f t="shared" si="0"/>
        <v>7.0500000000000007</v>
      </c>
      <c r="K6" s="43" t="str">
        <f t="shared" si="1"/>
        <v>NT</v>
      </c>
      <c r="L6" s="61">
        <f t="shared" si="2"/>
        <v>7.0500000000000007</v>
      </c>
    </row>
    <row r="7" spans="1:13">
      <c r="A7" s="13"/>
      <c r="B7" s="55" t="s">
        <v>316</v>
      </c>
      <c r="C7" s="40">
        <v>10</v>
      </c>
      <c r="D7" s="40">
        <v>8</v>
      </c>
      <c r="E7" s="41">
        <v>5</v>
      </c>
      <c r="F7" s="42">
        <f>'UNIDAD 1'!AI7</f>
        <v>7</v>
      </c>
      <c r="G7" s="65">
        <f>'UNIDAD 2'!AI7</f>
        <v>8.2575000000000003</v>
      </c>
      <c r="H7" s="68">
        <f>'UNIDAD 3'!AI7</f>
        <v>7.25</v>
      </c>
      <c r="I7" s="68">
        <f>'UNIDAD 4'!AI7</f>
        <v>7.75</v>
      </c>
      <c r="J7" s="40">
        <f t="shared" si="0"/>
        <v>7.9143749999999997</v>
      </c>
      <c r="K7" s="43" t="str">
        <f t="shared" si="1"/>
        <v>NT</v>
      </c>
      <c r="L7" s="61">
        <f t="shared" si="2"/>
        <v>7.9143749999999997</v>
      </c>
    </row>
    <row r="8" spans="1:13">
      <c r="A8" s="13"/>
      <c r="B8" s="55" t="s">
        <v>17</v>
      </c>
      <c r="C8" s="40">
        <v>10</v>
      </c>
      <c r="D8" s="40">
        <v>8</v>
      </c>
      <c r="E8" s="41">
        <v>5</v>
      </c>
      <c r="F8" s="42">
        <f>'UNIDAD 1'!AI8</f>
        <v>9.5</v>
      </c>
      <c r="G8" s="65">
        <f>'UNIDAD 2'!AI8</f>
        <v>8.5</v>
      </c>
      <c r="H8" s="68">
        <f>'UNIDAD 3'!AI8</f>
        <v>8.75</v>
      </c>
      <c r="I8" s="68">
        <f>'UNIDAD 4'!AI8</f>
        <v>9.5</v>
      </c>
      <c r="J8" s="40">
        <f t="shared" si="0"/>
        <v>8.6</v>
      </c>
      <c r="K8" s="43" t="str">
        <f t="shared" si="1"/>
        <v>NT</v>
      </c>
      <c r="L8" s="61">
        <f t="shared" si="2"/>
        <v>8.6</v>
      </c>
    </row>
    <row r="9" spans="1:13">
      <c r="A9" s="13"/>
      <c r="B9" s="55" t="s">
        <v>317</v>
      </c>
      <c r="C9" s="40">
        <v>7</v>
      </c>
      <c r="D9" s="40">
        <v>8</v>
      </c>
      <c r="E9" s="41">
        <v>5</v>
      </c>
      <c r="F9" s="42">
        <f>'UNIDAD 1'!AI9</f>
        <v>5.5</v>
      </c>
      <c r="G9" s="65">
        <f>'UNIDAD 2'!AI9</f>
        <v>7.5</v>
      </c>
      <c r="H9" s="68">
        <f>'UNIDAD 3'!AI9</f>
        <v>6.75</v>
      </c>
      <c r="I9" s="68">
        <f>'UNIDAD 4'!AI9</f>
        <v>6.5</v>
      </c>
      <c r="J9" s="40">
        <f t="shared" si="0"/>
        <v>6.75</v>
      </c>
      <c r="K9" s="43" t="str">
        <f t="shared" si="1"/>
        <v>BI</v>
      </c>
      <c r="L9" s="61">
        <f t="shared" si="2"/>
        <v>6.75</v>
      </c>
    </row>
    <row r="10" spans="1:13">
      <c r="A10" s="13"/>
      <c r="B10" s="55" t="s">
        <v>318</v>
      </c>
      <c r="C10" s="40">
        <v>5</v>
      </c>
      <c r="D10" s="40">
        <v>7</v>
      </c>
      <c r="E10" s="41">
        <v>4</v>
      </c>
      <c r="F10" s="42">
        <f>'UNIDAD 1'!AI10</f>
        <v>5</v>
      </c>
      <c r="G10" s="65">
        <f>'UNIDAD 2'!AI10</f>
        <v>5.5</v>
      </c>
      <c r="H10" s="68">
        <f>'UNIDAD 3'!AI10</f>
        <v>7.75</v>
      </c>
      <c r="I10" s="68">
        <f>'UNIDAD 4'!AI10</f>
        <v>6</v>
      </c>
      <c r="J10" s="40">
        <f t="shared" si="0"/>
        <v>5.4250000000000007</v>
      </c>
      <c r="K10" s="43" t="str">
        <f t="shared" si="1"/>
        <v>SU</v>
      </c>
      <c r="L10" s="61">
        <f t="shared" si="2"/>
        <v>5.4250000000000007</v>
      </c>
    </row>
    <row r="11" spans="1:13">
      <c r="A11" s="13"/>
      <c r="B11" s="55" t="s">
        <v>20</v>
      </c>
      <c r="C11" s="40">
        <v>8</v>
      </c>
      <c r="D11" s="40">
        <v>8</v>
      </c>
      <c r="E11" s="41">
        <v>5</v>
      </c>
      <c r="F11" s="42">
        <f>'UNIDAD 1'!AI11</f>
        <v>6.25</v>
      </c>
      <c r="G11" s="65">
        <f>'UNIDAD 2'!AI11</f>
        <v>8.25</v>
      </c>
      <c r="H11" s="68">
        <f>'UNIDAD 3'!AI11</f>
        <v>5</v>
      </c>
      <c r="I11" s="68">
        <f>'UNIDAD 4'!AI11</f>
        <v>8.25</v>
      </c>
      <c r="J11" s="40">
        <f t="shared" si="0"/>
        <v>7.3250000000000002</v>
      </c>
      <c r="K11" s="43" t="str">
        <f t="shared" si="1"/>
        <v>NT</v>
      </c>
      <c r="L11" s="61">
        <f t="shared" si="2"/>
        <v>7.3250000000000002</v>
      </c>
    </row>
    <row r="12" spans="1:13">
      <c r="A12" s="13"/>
      <c r="B12" s="55" t="s">
        <v>320</v>
      </c>
      <c r="C12" s="40">
        <v>10</v>
      </c>
      <c r="D12" s="40">
        <v>8</v>
      </c>
      <c r="E12" s="41">
        <v>5</v>
      </c>
      <c r="F12" s="42">
        <f>'UNIDAD 1'!AI12</f>
        <v>7.75</v>
      </c>
      <c r="G12" s="65">
        <f>'UNIDAD 2'!AI12</f>
        <v>7.75</v>
      </c>
      <c r="H12" s="68">
        <f>'UNIDAD 3'!AI12</f>
        <v>6.5</v>
      </c>
      <c r="I12" s="68">
        <f>'UNIDAD 4'!AI12</f>
        <v>9</v>
      </c>
      <c r="J12" s="40">
        <f t="shared" si="0"/>
        <v>7.9749999999999996</v>
      </c>
      <c r="K12" s="43" t="str">
        <f t="shared" si="1"/>
        <v>NT</v>
      </c>
      <c r="L12" s="61">
        <f t="shared" si="2"/>
        <v>7.9749999999999996</v>
      </c>
    </row>
    <row r="13" spans="1:13">
      <c r="A13" s="13"/>
      <c r="B13" s="55" t="s">
        <v>22</v>
      </c>
      <c r="C13" s="40">
        <v>7</v>
      </c>
      <c r="D13" s="40">
        <v>8</v>
      </c>
      <c r="E13" s="41">
        <v>5</v>
      </c>
      <c r="F13" s="42">
        <f>'UNIDAD 1'!AI13</f>
        <v>7.5</v>
      </c>
      <c r="G13" s="65">
        <f>'UNIDAD 2'!AI13</f>
        <v>8.75</v>
      </c>
      <c r="H13" s="68">
        <f>'UNIDAD 3'!AI13</f>
        <v>6.75</v>
      </c>
      <c r="I13" s="68">
        <f>'UNIDAD 4'!AI13</f>
        <v>7.75</v>
      </c>
      <c r="J13" s="40">
        <f t="shared" si="0"/>
        <v>7.5625</v>
      </c>
      <c r="K13" s="43" t="str">
        <f t="shared" si="1"/>
        <v>NT</v>
      </c>
      <c r="L13" s="61">
        <f t="shared" si="2"/>
        <v>7.5625</v>
      </c>
    </row>
    <row r="14" spans="1:13">
      <c r="A14" s="13"/>
      <c r="B14" s="55" t="s">
        <v>321</v>
      </c>
      <c r="C14" s="40">
        <v>7</v>
      </c>
      <c r="D14" s="40">
        <v>5</v>
      </c>
      <c r="E14" s="41">
        <v>5</v>
      </c>
      <c r="F14" s="42">
        <f>'UNIDAD 1'!AI14</f>
        <v>5</v>
      </c>
      <c r="G14" s="65">
        <f>'UNIDAD 2'!AI14</f>
        <v>5.75</v>
      </c>
      <c r="H14" s="68">
        <f>'UNIDAD 3'!AI14</f>
        <v>5.5</v>
      </c>
      <c r="I14" s="68">
        <f>'UNIDAD 4'!AI14</f>
        <v>6.25</v>
      </c>
      <c r="J14" s="40">
        <f t="shared" si="0"/>
        <v>5.5875000000000004</v>
      </c>
      <c r="K14" s="43" t="str">
        <f t="shared" si="1"/>
        <v>SU</v>
      </c>
      <c r="L14" s="61">
        <f t="shared" si="2"/>
        <v>5.5875000000000004</v>
      </c>
    </row>
    <row r="15" spans="1:13">
      <c r="A15" s="13"/>
      <c r="B15" s="55" t="s">
        <v>24</v>
      </c>
      <c r="C15" s="40">
        <v>10</v>
      </c>
      <c r="D15" s="40">
        <v>8</v>
      </c>
      <c r="E15" s="41">
        <v>5</v>
      </c>
      <c r="F15" s="42">
        <f>'UNIDAD 1'!AI15</f>
        <v>7.5</v>
      </c>
      <c r="G15" s="65">
        <f>'UNIDAD 2'!AI15</f>
        <v>9</v>
      </c>
      <c r="H15" s="68">
        <f>'UNIDAD 3'!AI15</f>
        <v>7.5</v>
      </c>
      <c r="I15" s="68">
        <f>'UNIDAD 4'!AI15</f>
        <v>8.25</v>
      </c>
      <c r="J15" s="40">
        <f t="shared" si="0"/>
        <v>8.2249999999999996</v>
      </c>
      <c r="K15" s="43" t="str">
        <f t="shared" si="1"/>
        <v>NT</v>
      </c>
      <c r="L15" s="61">
        <f t="shared" si="2"/>
        <v>8.2249999999999996</v>
      </c>
    </row>
    <row r="16" spans="1:13">
      <c r="A16" s="13"/>
      <c r="B16" s="55" t="s">
        <v>322</v>
      </c>
      <c r="C16" s="40">
        <v>8</v>
      </c>
      <c r="D16" s="40">
        <v>8</v>
      </c>
      <c r="E16" s="41">
        <v>5</v>
      </c>
      <c r="F16" s="42">
        <f>'UNIDAD 1'!AI16</f>
        <v>7.25</v>
      </c>
      <c r="G16" s="65">
        <f>'UNIDAD 2'!AI16</f>
        <v>7.5</v>
      </c>
      <c r="H16" s="68">
        <f>'UNIDAD 3'!AI16</f>
        <v>5.5</v>
      </c>
      <c r="I16" s="68">
        <f>'UNIDAD 4'!AI16</f>
        <v>8</v>
      </c>
      <c r="J16" s="40">
        <f t="shared" si="0"/>
        <v>7.3875000000000002</v>
      </c>
      <c r="K16" s="43" t="str">
        <f t="shared" si="1"/>
        <v>NT</v>
      </c>
      <c r="L16" s="61">
        <f t="shared" si="2"/>
        <v>7.3875000000000002</v>
      </c>
    </row>
    <row r="17" spans="1:13">
      <c r="A17" s="13"/>
      <c r="B17" s="55" t="s">
        <v>323</v>
      </c>
      <c r="C17" s="40">
        <v>7</v>
      </c>
      <c r="D17" s="40">
        <v>7</v>
      </c>
      <c r="E17" s="41">
        <v>5</v>
      </c>
      <c r="F17" s="42">
        <f>'UNIDAD 1'!AI17</f>
        <v>5.25</v>
      </c>
      <c r="G17" s="65">
        <f>'UNIDAD 2'!AI17</f>
        <v>6.75</v>
      </c>
      <c r="H17" s="68">
        <f>'UNIDAD 3'!AI17</f>
        <v>5</v>
      </c>
      <c r="I17" s="68">
        <f>'UNIDAD 4'!AI17</f>
        <v>6.5</v>
      </c>
      <c r="J17" s="40">
        <f t="shared" si="0"/>
        <v>6.3000000000000007</v>
      </c>
      <c r="K17" s="43" t="str">
        <f t="shared" si="1"/>
        <v>BI</v>
      </c>
      <c r="L17" s="61">
        <f t="shared" si="2"/>
        <v>6.3000000000000007</v>
      </c>
    </row>
    <row r="18" spans="1:13">
      <c r="A18" s="13"/>
      <c r="B18" s="55" t="s">
        <v>27</v>
      </c>
      <c r="C18" s="40">
        <v>7</v>
      </c>
      <c r="D18" s="40">
        <v>8</v>
      </c>
      <c r="E18" s="41">
        <v>5</v>
      </c>
      <c r="F18" s="42">
        <f>'UNIDAD 1'!AI18</f>
        <v>7.25</v>
      </c>
      <c r="G18" s="65">
        <f>'UNIDAD 2'!AI18</f>
        <v>8.5</v>
      </c>
      <c r="H18" s="68">
        <f>'UNIDAD 3'!AI18</f>
        <v>7</v>
      </c>
      <c r="I18" s="68">
        <f>'UNIDAD 4'!AI18</f>
        <v>9.25</v>
      </c>
      <c r="J18" s="40">
        <f t="shared" si="0"/>
        <v>7.4375</v>
      </c>
      <c r="K18" s="43" t="str">
        <f t="shared" si="1"/>
        <v>NT</v>
      </c>
      <c r="L18" s="61">
        <f t="shared" si="2"/>
        <v>7.4375</v>
      </c>
    </row>
    <row r="19" spans="1:13">
      <c r="A19" s="13"/>
      <c r="B19" s="55" t="s">
        <v>28</v>
      </c>
      <c r="C19" s="40">
        <v>8</v>
      </c>
      <c r="D19" s="40">
        <v>7</v>
      </c>
      <c r="E19" s="41">
        <v>5</v>
      </c>
      <c r="F19" s="42">
        <f>'UNIDAD 1'!AI19</f>
        <v>5.75</v>
      </c>
      <c r="G19" s="65">
        <f>'UNIDAD 2'!AI19</f>
        <v>7</v>
      </c>
      <c r="H19" s="68">
        <f>'UNIDAD 3'!AI19</f>
        <v>8</v>
      </c>
      <c r="I19" s="68">
        <f>'UNIDAD 4'!AI19</f>
        <v>8.5</v>
      </c>
      <c r="J19" s="40">
        <f t="shared" si="0"/>
        <v>6.6875</v>
      </c>
      <c r="K19" s="43" t="str">
        <f t="shared" si="1"/>
        <v>BI</v>
      </c>
      <c r="L19" s="61">
        <f t="shared" si="2"/>
        <v>6.6875</v>
      </c>
    </row>
    <row r="20" spans="1:13">
      <c r="A20" s="13"/>
      <c r="B20" s="55" t="s">
        <v>29</v>
      </c>
      <c r="C20" s="40">
        <v>10</v>
      </c>
      <c r="D20" s="40">
        <v>8</v>
      </c>
      <c r="E20" s="41">
        <v>5</v>
      </c>
      <c r="F20" s="42">
        <f>'UNIDAD 1'!AI20</f>
        <v>7</v>
      </c>
      <c r="G20" s="65">
        <f>'UNIDAD 2'!AI20</f>
        <v>9.25</v>
      </c>
      <c r="H20" s="68">
        <f>'UNIDAD 3'!AI20</f>
        <v>7.5</v>
      </c>
      <c r="I20" s="68">
        <f>'UNIDAD 4'!AI20</f>
        <v>8.75</v>
      </c>
      <c r="J20" s="40">
        <f t="shared" si="0"/>
        <v>8.1624999999999996</v>
      </c>
      <c r="K20" s="43" t="str">
        <f t="shared" si="1"/>
        <v>NT</v>
      </c>
      <c r="L20" s="61">
        <f t="shared" si="2"/>
        <v>8.1624999999999996</v>
      </c>
    </row>
    <row r="21" spans="1:13">
      <c r="A21" s="13"/>
      <c r="B21" s="55" t="s">
        <v>324</v>
      </c>
      <c r="C21" s="40">
        <v>10</v>
      </c>
      <c r="D21" s="40">
        <v>8</v>
      </c>
      <c r="E21" s="41">
        <v>5</v>
      </c>
      <c r="F21" s="42">
        <f>[1]UNIDAD1!AI21</f>
        <v>8.25</v>
      </c>
      <c r="G21" s="65">
        <f>'UNIDAD 2'!AI21</f>
        <v>9.5</v>
      </c>
      <c r="H21" s="68">
        <f>'UNIDAD 3'!AI21</f>
        <v>8.5</v>
      </c>
      <c r="I21" s="68">
        <f>'UNIDAD 4'!AI21</f>
        <v>9</v>
      </c>
      <c r="J21" s="40">
        <f t="shared" si="0"/>
        <v>8.5374999999999996</v>
      </c>
      <c r="K21" s="43" t="str">
        <f t="shared" si="1"/>
        <v>NT</v>
      </c>
      <c r="L21" s="61">
        <f t="shared" si="2"/>
        <v>8.5374999999999996</v>
      </c>
    </row>
    <row r="22" spans="1:13">
      <c r="A22" s="13"/>
      <c r="B22" s="55" t="s">
        <v>31</v>
      </c>
      <c r="C22" s="40">
        <v>9</v>
      </c>
      <c r="D22" s="40">
        <v>7</v>
      </c>
      <c r="E22" s="41">
        <v>5</v>
      </c>
      <c r="F22" s="42">
        <f>'UNIDAD 1'!AI22</f>
        <v>7</v>
      </c>
      <c r="G22" s="65">
        <f>'UNIDAD 2'!AI22</f>
        <v>8.75</v>
      </c>
      <c r="H22" s="68">
        <f>'UNIDAD 3'!AI22</f>
        <v>7</v>
      </c>
      <c r="I22" s="68">
        <f>'UNIDAD 4'!AI22</f>
        <v>7</v>
      </c>
      <c r="J22" s="40">
        <f t="shared" si="0"/>
        <v>7.6375000000000002</v>
      </c>
      <c r="K22" s="43" t="str">
        <f t="shared" si="1"/>
        <v>NT</v>
      </c>
      <c r="L22" s="61">
        <f t="shared" si="2"/>
        <v>7.6375000000000002</v>
      </c>
    </row>
    <row r="23" spans="1:13">
      <c r="A23" s="13"/>
      <c r="B23" s="55" t="s">
        <v>32</v>
      </c>
      <c r="C23" s="40">
        <v>4</v>
      </c>
      <c r="D23" s="40">
        <v>5</v>
      </c>
      <c r="E23" s="41">
        <v>5</v>
      </c>
      <c r="F23" s="62">
        <f>'UNIDAD 1'!AI23</f>
        <v>5</v>
      </c>
      <c r="G23" s="66">
        <f>'UNIDAD 2'!AI23</f>
        <v>6.5</v>
      </c>
      <c r="H23" s="68">
        <f>'UNIDAD 3'!AI23</f>
        <v>6.5</v>
      </c>
      <c r="I23" s="68">
        <f>'UNIDAD 4'!AI23</f>
        <v>6.5</v>
      </c>
      <c r="J23" s="63">
        <f t="shared" si="0"/>
        <v>5.1749999999999998</v>
      </c>
      <c r="K23" s="43" t="str">
        <f t="shared" si="1"/>
        <v>SU</v>
      </c>
      <c r="L23" s="61">
        <f t="shared" si="2"/>
        <v>5.1749999999999998</v>
      </c>
    </row>
    <row r="24" spans="1:13" ht="15.75" thickBot="1">
      <c r="A24" s="13"/>
      <c r="B24" s="13"/>
      <c r="C24" s="13"/>
      <c r="D24" s="13"/>
      <c r="E24" s="13"/>
      <c r="F24" s="13"/>
      <c r="G24" s="13"/>
      <c r="H24" s="13"/>
      <c r="I24" s="13"/>
      <c r="J24" s="13"/>
      <c r="L24" s="13"/>
      <c r="M24" s="13"/>
    </row>
    <row r="25" spans="1:13" ht="15.75" thickBot="1">
      <c r="A25" s="13"/>
      <c r="B25" s="13"/>
      <c r="C25" s="44" t="s">
        <v>34</v>
      </c>
      <c r="D25" s="44" t="s">
        <v>35</v>
      </c>
      <c r="E25" s="44" t="s">
        <v>36</v>
      </c>
      <c r="F25" s="44" t="s">
        <v>37</v>
      </c>
      <c r="G25" s="45" t="s">
        <v>38</v>
      </c>
      <c r="H25" s="13"/>
      <c r="I25" s="46"/>
      <c r="J25" s="46"/>
      <c r="L25" s="46"/>
      <c r="M25" s="47"/>
    </row>
    <row r="26" spans="1:13">
      <c r="A26" s="13"/>
      <c r="B26" s="13"/>
      <c r="C26" s="48">
        <f>COUNTIF(F3:F23,"&lt;10,1")-G26-F26-E26-D26</f>
        <v>1</v>
      </c>
      <c r="D26" s="48">
        <f>COUNTIF(F3:F23,"&lt;8,76")-G26-F26-E26</f>
        <v>9</v>
      </c>
      <c r="E26" s="48">
        <f>COUNTIF(F3:F23,"&lt;6,80")-G26-F26</f>
        <v>2</v>
      </c>
      <c r="F26" s="48">
        <f>COUNTIF(F3:F23,"&lt;5,8")-G26</f>
        <v>8</v>
      </c>
      <c r="G26" s="49">
        <f>COUNTIFS(F3:F23,"&lt;4,8")</f>
        <v>1</v>
      </c>
      <c r="H26" s="13"/>
      <c r="I26" s="50"/>
      <c r="J26" s="47"/>
      <c r="K26" s="50"/>
      <c r="L26" s="50"/>
      <c r="M26" s="47"/>
    </row>
    <row r="27" spans="1:13" ht="15.75" thickBot="1">
      <c r="A27" s="13"/>
      <c r="B27" s="13"/>
      <c r="C27" s="51">
        <f>C26/23</f>
        <v>4.3478260869565216E-2</v>
      </c>
      <c r="D27" s="51">
        <f>D26/23</f>
        <v>0.39130434782608697</v>
      </c>
      <c r="E27" s="51">
        <f>E26/23</f>
        <v>8.6956521739130432E-2</v>
      </c>
      <c r="F27" s="51">
        <f>F26/23</f>
        <v>0.34782608695652173</v>
      </c>
      <c r="G27" s="52">
        <f>G26/23</f>
        <v>4.3478260869565216E-2</v>
      </c>
      <c r="H27" s="13"/>
      <c r="I27" s="53"/>
      <c r="J27" s="47"/>
      <c r="K27" s="53"/>
      <c r="L27" s="53"/>
      <c r="M27" s="47"/>
    </row>
    <row r="28" spans="1:13">
      <c r="A28" s="13"/>
      <c r="B28" s="13"/>
      <c r="C28" s="15"/>
      <c r="D28" s="15"/>
      <c r="E28" s="15"/>
      <c r="F28" s="15"/>
      <c r="G28" s="15"/>
      <c r="H28" s="13"/>
      <c r="I28" s="53"/>
      <c r="J28" s="47"/>
      <c r="K28" s="53"/>
      <c r="L28" s="53"/>
      <c r="M28" s="47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31.5">
      <c r="A30" s="1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3"/>
    </row>
    <row r="31" spans="1:13" ht="31.5">
      <c r="A31" s="1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3"/>
    </row>
    <row r="32" spans="1:13" ht="31.5">
      <c r="A32" s="1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3"/>
    </row>
    <row r="33" spans="1:13">
      <c r="A33" s="13" t="s">
        <v>326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31.5">
      <c r="A34" s="54"/>
      <c r="B34" s="13"/>
      <c r="C34" s="56" t="s">
        <v>325</v>
      </c>
      <c r="D34" s="56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31.5">
      <c r="A35" s="5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31.5">
      <c r="A36" s="5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</sheetData>
  <mergeCells count="1">
    <mergeCell ref="F1:G1"/>
  </mergeCells>
  <conditionalFormatting sqref="K5:K23">
    <cfRule type="containsText" dxfId="2" priority="1" operator="containsText" text="IN">
      <formula>NOT(ISERROR(SEARCH("IN",K5)))</formula>
    </cfRule>
  </conditionalFormatting>
  <conditionalFormatting sqref="K3">
    <cfRule type="containsText" dxfId="1" priority="3" operator="containsText" text="IN">
      <formula>NOT(ISERROR(SEARCH("IN",K3)))</formula>
    </cfRule>
  </conditionalFormatting>
  <conditionalFormatting sqref="K4">
    <cfRule type="containsText" dxfId="0" priority="2" operator="containsText" text="IN">
      <formula>NOT(ISERROR(SEARCH("IN",K4)))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UNIDAD 1</vt:lpstr>
      <vt:lpstr>UNIDAD 2</vt:lpstr>
      <vt:lpstr>UNIDAD 3</vt:lpstr>
      <vt:lpstr>UNIDAD 4</vt:lpstr>
      <vt:lpstr>1er TRIMESTRE</vt:lpstr>
      <vt:lpstr>gráfico 1er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</dc:creator>
  <cp:lastModifiedBy>usuario</cp:lastModifiedBy>
  <dcterms:created xsi:type="dcterms:W3CDTF">2016-12-11T18:53:31Z</dcterms:created>
  <dcterms:modified xsi:type="dcterms:W3CDTF">2017-05-29T16:36:19Z</dcterms:modified>
</cp:coreProperties>
</file>