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" sheetId="1" r:id="rId3"/>
    <sheet state="visible" name="2" sheetId="2" r:id="rId4"/>
    <sheet state="visible" name="3" sheetId="3" r:id="rId5"/>
    <sheet state="visible" name="4" sheetId="4" r:id="rId6"/>
    <sheet state="visible" name="5" sheetId="5" r:id="rId7"/>
    <sheet state="visible" name="6" sheetId="6" r:id="rId8"/>
    <sheet state="visible" name="7" sheetId="7" r:id="rId9"/>
    <sheet state="visible" name="8" sheetId="8" r:id="rId10"/>
    <sheet state="visible" name="9" sheetId="9" r:id="rId11"/>
    <sheet state="visible" name="10" sheetId="10" r:id="rId12"/>
    <sheet state="visible" name="11" sheetId="11" r:id="rId13"/>
    <sheet state="visible" name="12" sheetId="12" r:id="rId14"/>
    <sheet state="visible" name="13" sheetId="13" r:id="rId15"/>
    <sheet state="visible" name="14" sheetId="14" r:id="rId16"/>
    <sheet state="visible" name="15" sheetId="15" r:id="rId17"/>
    <sheet state="visible" name="16" sheetId="16" r:id="rId18"/>
    <sheet state="visible" name="17" sheetId="17" r:id="rId19"/>
    <sheet state="visible" name="18" sheetId="18" r:id="rId20"/>
    <sheet state="visible" name="19" sheetId="19" r:id="rId21"/>
    <sheet state="visible" name="20" sheetId="20" r:id="rId22"/>
    <sheet state="visible" name="21" sheetId="21" r:id="rId23"/>
    <sheet state="visible" name="22" sheetId="22" r:id="rId24"/>
    <sheet state="visible" name="23" sheetId="23" r:id="rId25"/>
    <sheet state="visible" name="24" sheetId="24" r:id="rId26"/>
    <sheet state="visible" name="25" sheetId="25" r:id="rId27"/>
    <sheet state="visible" name="26" sheetId="26" r:id="rId28"/>
    <sheet state="visible" name="27" sheetId="27" r:id="rId29"/>
    <sheet state="visible" name="28" sheetId="28" r:id="rId30"/>
    <sheet state="visible" name="Rúbricas" sheetId="29" r:id="rId31"/>
  </sheets>
  <definedNames>
    <definedName name="empatía">'Rúbricas'!$Q:$Q</definedName>
    <definedName name="operaciones">'Rúbricas'!$F:$F</definedName>
    <definedName name="nntt">'Rúbricas'!$P:$P</definedName>
    <definedName name="información">'Rúbricas'!$K:$K</definedName>
    <definedName name="consciencia">'Rúbricas'!$X:$X</definedName>
    <definedName name="gramática">'Rúbricas'!$D:$D</definedName>
    <definedName name="medidas">'Rúbricas'!$H:$H</definedName>
    <definedName name="independencia">'Rúbricas'!$AB:$AB</definedName>
    <definedName name="solución">'Rúbricas'!$AA:$AA</definedName>
    <definedName name="criterio">'Rúbricas'!$Z:$Z</definedName>
    <definedName name="datos">'Rúbricas'!$J:$J</definedName>
    <definedName name="planificación">'Rúbricas'!$AC:$AC</definedName>
    <definedName name="habilidades">'Rúbricas'!$W:$W</definedName>
    <definedName name="búsqueda">'Rúbricas'!$N:$N</definedName>
    <definedName name="presentación">'Rúbricas'!$E:$E</definedName>
    <definedName name="creatividad">'Rúbricas'!$AD:$AD</definedName>
    <definedName name="problemas">'Rúbricas'!$I:$I</definedName>
    <definedName name="lectura">'Rúbricas'!$C:$C</definedName>
    <definedName name="crítica">'Rúbricas'!$O:$O</definedName>
    <definedName name="saludable">'Rúbricas'!$L:$L</definedName>
    <definedName name="culturales">'Rúbricas'!$U:$U</definedName>
    <definedName name="entorno">'Rúbricas'!$M:$M</definedName>
    <definedName name="participa">'Rúbricas'!$S:$S</definedName>
    <definedName name="escrita">'Rúbricas'!$A:$A</definedName>
    <definedName name="derechos">'Rúbricas'!$R:$R</definedName>
    <definedName name="oral">'Rúbricas'!$B:$B</definedName>
    <definedName name="lecturas">'Rúbricas'!$A:$A</definedName>
    <definedName name="patrimonio">'Rúbricas'!$T:$T</definedName>
    <definedName name="técnicas">'Rúbricas'!$V:$V</definedName>
    <definedName name="estrategias">'Rúbricas'!$Y:$Y</definedName>
    <definedName name="conceptos">'Rúbricas'!$G:$G</definedName>
  </definedNames>
  <calcPr/>
</workbook>
</file>

<file path=xl/sharedStrings.xml><?xml version="1.0" encoding="utf-8"?>
<sst xmlns="http://schemas.openxmlformats.org/spreadsheetml/2006/main" count="2761" uniqueCount="145">
  <si>
    <t>EVALUACIÓN POR COMPETENCIAS PRIMER CICLO (CURSO ______) - ALUMNO: 1</t>
  </si>
  <si>
    <t>COMUNICACIÓN LINGÜÍSTICA</t>
  </si>
  <si>
    <t>EVALUACIÓN</t>
  </si>
  <si>
    <t>Nivel</t>
  </si>
  <si>
    <t>Expresión escrita, vocabulario y ortografía</t>
  </si>
  <si>
    <t>No es capaz de elaborar textos básicos</t>
  </si>
  <si>
    <t>Expresión oral</t>
  </si>
  <si>
    <t>Se expresa oralmente de una forma muy básica, presentando dificultades en cuanto a orden de ideas que transmite</t>
  </si>
  <si>
    <t>Lectura y comprensión lectora</t>
  </si>
  <si>
    <t xml:space="preserve">La comprensión es adecuada aunque es mejorable la entonación y fluidez </t>
  </si>
  <si>
    <t>Utilización gramatical</t>
  </si>
  <si>
    <t>Adquiere los conceptos básicos que se enseñan y comienza a utilizarlos en sus escritos</t>
  </si>
  <si>
    <t>Presentación y orden</t>
  </si>
  <si>
    <t>Producciones desordenadas aunque con aceptable estética</t>
  </si>
  <si>
    <t>Valoración global  (max. 4)</t>
  </si>
  <si>
    <t>COMPETENCIA MATEMÁTICA</t>
  </si>
  <si>
    <t>Principios y procesos matemáticos</t>
  </si>
  <si>
    <t>Aplica los principios y procesos matemáticos en distintos contextos, emitiendo juicios en la realización de cálculos de su nivel</t>
  </si>
  <si>
    <t>Adquisición de conceptos</t>
  </si>
  <si>
    <t>Adquiere los conceptos que se enseñan, los explica, asimila y es capaz de utilizarlos de forma autónoma.</t>
  </si>
  <si>
    <t>Números y operaciones</t>
  </si>
  <si>
    <t>Resuelve lo relacionado con la numeración y operaciones básicas aunque no siempre reconoce las situaciones reales en las que se utilizan.</t>
  </si>
  <si>
    <t>Resolución de problemas</t>
  </si>
  <si>
    <t>Resuelve problemas básicos de la vida diaria, siendo capaz de reflexionar y comprender, tratando de ofrecer soluciones lógicas.</t>
  </si>
  <si>
    <t>Tratamiento de la información y resultados</t>
  </si>
  <si>
    <t>Interpreta datos básicos en situaciones conocidas pero presenta, en ocasiones, dificultades para sacar conclusiones.</t>
  </si>
  <si>
    <t>COMP. EN CIENCIA Y TECNOLOGÍA *</t>
  </si>
  <si>
    <t>Manejo de la tecnología</t>
  </si>
  <si>
    <t>No aplicable en primer ciclo</t>
  </si>
  <si>
    <t>Datos y procesos</t>
  </si>
  <si>
    <t>Las conoce con dificultad, le cuesta operar con ellas y no las utiliza en la realidad</t>
  </si>
  <si>
    <t>Toma científica de decisiones</t>
  </si>
  <si>
    <t>COMPETENCIA DIGITAL</t>
  </si>
  <si>
    <t>Búsqueda y tratamiento de la información</t>
  </si>
  <si>
    <t>Usos y procesos de la información</t>
  </si>
  <si>
    <t>Aplicaciones digitales</t>
  </si>
  <si>
    <t>APRENDER A APRENDER</t>
  </si>
  <si>
    <t>Aprendizaje autónomo</t>
  </si>
  <si>
    <t>Se organiza y dispone de estrategias y técnicas facilitadas en clase aunque depende de que otra persona le guíe y organice</t>
  </si>
  <si>
    <t>Conciencia de lo que sabe</t>
  </si>
  <si>
    <t>No es totalmente consciente de lo que sabe y separa unos aprendizajes de otros. Para autoevaluarse de manera básica necesita guía y ayuda</t>
  </si>
  <si>
    <t>Motivación</t>
  </si>
  <si>
    <t>Muestra motivación (le encuentra sentido a lo que aprende) hacia el aprendizaje</t>
  </si>
  <si>
    <t>COMPETENCIAS SOCIALES Y CÍVICAS</t>
  </si>
  <si>
    <t>Conceptos sociales y cívicos</t>
  </si>
  <si>
    <t>Comprende que todos somos iguales y debemos respetarnos</t>
  </si>
  <si>
    <t>Situaciones sociales y cívicas</t>
  </si>
  <si>
    <t>Ayuda a los demás y tiene interés por resolver problemas de manera autónoma</t>
  </si>
  <si>
    <t>El grupo social y cívico</t>
  </si>
  <si>
    <t>Está en proceso de aprendizaje en cuanto a la comunicación en actividades de grupo (participación, acuerdos democráticos…)</t>
  </si>
  <si>
    <t>CONCIENCIA Y EXPRESIONES CULTURALES</t>
  </si>
  <si>
    <t>Iniciativa, imaginación, creatividad</t>
  </si>
  <si>
    <t>Con la correspondiente guía, desarrolla la iniciativa, imaginación y creatividad en sus trabajos y tareas</t>
  </si>
  <si>
    <t>Materiales y técnicas</t>
  </si>
  <si>
    <t>Necesita ayuda para la utilización de materiales básicos en sus trabajos y proyectos</t>
  </si>
  <si>
    <t>Manifestaciones artísticas y culturales</t>
  </si>
  <si>
    <t>Conoce la música como manifestación relacionada con las bellas artes y otras artístico-culturales relacionadas con el folclore y las fiestas más básicas de su entorno</t>
  </si>
  <si>
    <t>INICIATIVA Y ESPÍRITU EMPRENDEDOR</t>
  </si>
  <si>
    <t>Fases del proyecto o tarea</t>
  </si>
  <si>
    <t>Es capaz de organizar sus trabajos y tareas de manera guiada</t>
  </si>
  <si>
    <t>Capacidad de adaptación</t>
  </si>
  <si>
    <t>Es capaz de adaptarse a los cambios y diferentes situaciones resolviendo sus problemas con ayuda</t>
  </si>
  <si>
    <t>Autoevaluación y autoconocimiento</t>
  </si>
  <si>
    <t>Es capaz de autoevaluarse a partir de indicadores básicos, necesitando ayuda para conocer su situación</t>
  </si>
  <si>
    <t>Capacidad de comunicación</t>
  </si>
  <si>
    <t>Sabe comunicar sus tareas o trabajos mediante una guía o ayuda</t>
  </si>
  <si>
    <t xml:space="preserve">Creatividad e imaginación </t>
  </si>
  <si>
    <t>Actúa de forma imaginativa, presentando interés e incluso yendo más allá de lo que se pide</t>
  </si>
  <si>
    <t>Los diferentes niveles de desempeño de cada competencia (iniciado, medio y avanzado) están desarrollados en www.ceiphuertaretiro.com (apartado "Plan de Centro"). El alumno/a accederá al ciclo siguiente siempre que se considere que ha logrado el desarrollo de las competencias correspondientes a cada ciclo y, en su caso, los objetivos de etapa (Orden de 26 de noviembre de 2015)</t>
  </si>
  <si>
    <t>Las conoce de forma memorística y opera con ellas con alguna dificultad. Le cuesta aplicarlas en la realidad</t>
  </si>
  <si>
    <t>Elabora oraciones básicas aunque en proceso de mejora o con ayudas en cuanto a ortografía, orden y sentido</t>
  </si>
  <si>
    <t>Aunque es capaz de leer, su fluidez debe progresar más ya que afecta a la comprensión</t>
  </si>
  <si>
    <t>Elabora oraciones o textos cortos con buena ortografía, orden y sentido</t>
  </si>
  <si>
    <t>Es capaz de expresarse oralmente teniendo las ideas claras y utilizando un adecuado orden de ideas que transmite</t>
  </si>
  <si>
    <t>Tiene una óptima fluidez y comprensión lectora en textos de su nivel, siendo su entonación adecuada e incluso es capaz de captar ideas principales</t>
  </si>
  <si>
    <t>Sus producciones están ordenadas y presentan una óptima estética y limpieza</t>
  </si>
  <si>
    <t>Aplica lo relacionado con la numeración y operaciones básicas en situaciones reales siendo capaz de encontrarle  sentido en contextos cotidiano.</t>
  </si>
  <si>
    <t>Interpreta datos básicos en situaciones conocidas y es capaz de sacar conclusiones que le sirvan.</t>
  </si>
  <si>
    <t>Conoce, utiliza y es capaz de operar con las medidas y geometría en situaciones reales</t>
  </si>
  <si>
    <t xml:space="preserve">Se organiza y dispone de estrategias y técnicas facilitadas en clase </t>
  </si>
  <si>
    <t>Se autoevalúa de manera básica y es consciente de lo que sabe para aprovecharlo como punto de partida en otros aprendizajes o como mejora</t>
  </si>
  <si>
    <t>Muestra motivación (le encuentra sentido a lo que aprende) hacia el aprendizaje y confiando en sí mismo</t>
  </si>
  <si>
    <t>Comprende que todos somos iguales y debemos respetarnos, actuando de acuerdo a ello</t>
  </si>
  <si>
    <t>Sabe comunicarse en actividades de grupo y participa respetando a los demás</t>
  </si>
  <si>
    <t>Desarrolla la iniciativa, la imaginación y creatividad, aplicándolas en sus trabajos y tareas</t>
  </si>
  <si>
    <t>Es capaz de emplear diversos materiales y técnicas en sus trabajos y proyectos</t>
  </si>
  <si>
    <t>Conoce la música como manifestación relacionada con las bellas artes y otras artístico-culturales relacionadas con el folclore y las fiestas</t>
  </si>
  <si>
    <t>Es capaz de organizar sus trabajos y tareas de manera autónoma</t>
  </si>
  <si>
    <t>Es capaz de adaptarse a los cambios y diferentes situaciones resolviendo sus problemas de manera autónoma</t>
  </si>
  <si>
    <t>Es capaz de autoevaluarse a partir de indicadores básicos, con la capacidad de tener autoconocimiento de su situación</t>
  </si>
  <si>
    <t>Sabe comunicar sus tareas o trabajos</t>
  </si>
  <si>
    <t>Elabora oraciones o textos cortos con aceptable ortografía, orden y sentido de acuerdo a su nivel</t>
  </si>
  <si>
    <t>Es capaz de expresarse oralmente teniendo las ideas claras aunque en proceso de mejora en cuanto a orden de ideas que transmite</t>
  </si>
  <si>
    <t>Adquiere los conceptos que se enseñan y comienza a utilizar en sus escritos aquellos que mejor entiende</t>
  </si>
  <si>
    <t>Adecuada estética y limpieza pero mejorable el orden</t>
  </si>
  <si>
    <t>Aplica los principios y procesos matemáticos en contextos básicos, emitiendo juicios en la realización de cálculos de su nivel</t>
  </si>
  <si>
    <t>Los adquiere pero le cuesta explicarlos; aunque los utiliza en sus escritos.</t>
  </si>
  <si>
    <t>Resuelve problemas básicos de la vida diaria pero no siempre es capaz de razonar ante una respuesta que no es lógica.</t>
  </si>
  <si>
    <t>Es consciente de lo que sabe y es capaz de autoevaluarse de manera básica aunque no siempre lo utiliza para adquirir otros aprendizajes</t>
  </si>
  <si>
    <t>Ayuda a los demás y resuelve problemas de manera guiada</t>
  </si>
  <si>
    <t>Sabe comunicarse en actividades de grupo y participa, aunque no siempre comprende que hay que escuchar otras opiniones</t>
  </si>
  <si>
    <t>Emplea diversos materiales básicos en sus trabajos y proyectos</t>
  </si>
  <si>
    <t>Actúa con interés para cumplir con lo que se pide</t>
  </si>
  <si>
    <t>Está en proceso de adquisición de conceptos para utilizarlos en sus escritos con ayuda</t>
  </si>
  <si>
    <t>Tiene dificultades para aplicar principios y procesos básicos y no siempre emite juicios en la realización de cálculos de su nivel</t>
  </si>
  <si>
    <t>No es capaz de explicarlos y su utilización se realiza cuando se le dirige.</t>
  </si>
  <si>
    <t>Sólo resuelve operaciones y actividades de numeración de forma dirigida, con ayudas, y no de forma autónoma. No le encuentra sentido real</t>
  </si>
  <si>
    <t>A veces resuelve problemas básicos utilizando mecanismos de repetición, aunque sin utilizar estrategias ni razonar</t>
  </si>
  <si>
    <t>Interpreta datos básicos de situaciones conocidas pero sin sacar conclusiones.</t>
  </si>
  <si>
    <t>No utiliza las estrategias aportadas en clase, depende totalmente de otra persona para desarrollarlas y organizarse</t>
  </si>
  <si>
    <t>No entiende para qué sirve lo que aprende. Sí tiene buena actitud hacia el trabajo diario</t>
  </si>
  <si>
    <t>Tiene un conocimiento básico de que todos somos iguales y debemos respetarnos aunque no siempre actúa de acuerdo a ello</t>
  </si>
  <si>
    <t>No siempre muestra interés por resolver problemas con los demás, haciéndose necesaria la ayuda en la reflexión</t>
  </si>
  <si>
    <t>Está en proceso de desarrollo de la iniciativa y creatividad en sus trabajos y tareas, requiriéndose en la mayoría de ocasiones guía y ayuda</t>
  </si>
  <si>
    <t>No identifica la música como manifestación relacionada con las bellas artes aunque sí conoce algo del folclore y fiestas de la localidad</t>
  </si>
  <si>
    <t>Es capaz de organizar sus trabajos y tareas con dependencia</t>
  </si>
  <si>
    <t>Le cuesta adaptarse a los cambios y diferentes situaciones, por lo que necesita mucha ayuda para resolver problemas</t>
  </si>
  <si>
    <t>Necesita ayuda o guía para autoevaluarse con indicadores básicos, por lo que depende de otra persona para conocer su situación</t>
  </si>
  <si>
    <t xml:space="preserve">Sabe comunicar sus tareas o trabajos dependiendo de una guía </t>
  </si>
  <si>
    <t>Actúa con interés aunque con dificultades para cumplir con lo que se pide</t>
  </si>
  <si>
    <t>Prácticamente no es capaz de elaborar un pequeño discurso básico.</t>
  </si>
  <si>
    <t>Deficiente lectura tanto en fluidez como en comprensión</t>
  </si>
  <si>
    <t>No ha adquirido los conceptos, por lo que no es capaz de utilizarlos aún con ayuda.</t>
  </si>
  <si>
    <t>No presenta ni orden ni estética en sus escritos</t>
  </si>
  <si>
    <t>No entiende principios ni procesos matemáticos, por lo que no emite juicios al realizar cálculos</t>
  </si>
  <si>
    <t>No los asimila, por lo que no es capaz ni de explicarlos ni de utilizarlos aún con ayuda.</t>
  </si>
  <si>
    <t>No es capaz de resolver operaciones de su nivel y lo relacionado con la numeración requiere de ayuda</t>
  </si>
  <si>
    <t>No entiende lo que lee, no sabe qué tiene que hacer ante un problema.</t>
  </si>
  <si>
    <t>No es capaz de interpretar datos.</t>
  </si>
  <si>
    <t>No las reconoce y no es capaz de operar con ellas</t>
  </si>
  <si>
    <t>No utiliza las estrategias aportadas en clase y tampoco se preocupa por aprender o estudiar</t>
  </si>
  <si>
    <t>No es consciente de lo que sabe y separa los contenidos totalmente. No entiende qué es y para qué sirve la autoevaluación</t>
  </si>
  <si>
    <t>No entiende para qué sirve lo que aprende, por lo que afecta a la motivación. Tampoco tiene buena actitud hacia el trabajo diario</t>
  </si>
  <si>
    <t>No tiene un conocimiento básico de que todos somos iguales y debemos respetarnos aunque no siempre actúa de acuerdo a ello</t>
  </si>
  <si>
    <t>Presenta situaciones conflictivas en demasiadas ocasiones</t>
  </si>
  <si>
    <t>Tiene dificultades para actuar en grupo, siendo mejorable su participación (en cuanto a comportamientos) y aceptación de acuerdos democráticos</t>
  </si>
  <si>
    <t>Presenta dificultades en cuanto al desarrollo de la iniciativa, la imaginación y la creatividad en sus trabajos y tareas incluso con ayuda y guía</t>
  </si>
  <si>
    <t>No es capaz de utilizar materiales básicos para la realización de trabajos y proyectos incluso con ayuda y/o guía</t>
  </si>
  <si>
    <t>No identifica la música como manifestación relacionada con las bellas artes aunque ni conoce algo del folclore y fiestas de la localidad</t>
  </si>
  <si>
    <t>No es capaz de organizar sus trabajos y tareas con dependencia excesiva de la supervisión</t>
  </si>
  <si>
    <t>No es capaz de adaptarse a los cambios y diferentes situaciones, por lo que la ayuda y guía se hace muy necesaria</t>
  </si>
  <si>
    <t>No es capaz de autoevaluarse incluso con una ayuda en unos indicadores muy básicos, es necesaria la continua guía para que conozca su situación</t>
  </si>
  <si>
    <t>Tiene dificultades para comunicar sus tareas o trabajos dependiendo de una guía totalmente</t>
  </si>
  <si>
    <t>No presenta un óptimo interés, afectando a cumplir con lo que se pide</t>
  </si>
  <si>
    <t>No evaluado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</si>
</sst>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_ ;\-#,##0\ "/>
    <numFmt numFmtId="165" formatCode="#,##0.0_ ;\-#,##0.0\ "/>
    <numFmt numFmtId="166" formatCode="0.0"/>
  </numFmts>
  <fonts count="9">
    <font>
      <sz val="11.0"/>
      <color rgb="FF000000"/>
      <name val="Calibri"/>
    </font>
    <font>
      <b/>
      <sz val="11.0"/>
      <color rgb="FF000000"/>
      <name val="Arial Narrow"/>
    </font>
    <font/>
    <font>
      <sz val="8.0"/>
      <color rgb="FF000000"/>
      <name val="Arial Narrow"/>
    </font>
    <font>
      <b/>
      <sz val="8.0"/>
      <color rgb="FF000000"/>
      <name val="Arial Narrow"/>
    </font>
    <font>
      <sz val="10.0"/>
      <color rgb="FF000000"/>
      <name val="Arial Narrow"/>
    </font>
    <font>
      <b/>
      <sz val="8.0"/>
      <color rgb="FFA5A5A5"/>
      <name val="Arial Narrow"/>
    </font>
    <font>
      <sz val="8.0"/>
      <name val="Arial"/>
    </font>
    <font>
      <sz val="8.0"/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EB9C"/>
        <b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rgb="FFFF8080"/>
        <bgColor rgb="FFFF8080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1" fillId="0" fontId="4" numFmtId="0" xfId="0" applyAlignment="1" applyBorder="1" applyFont="1">
      <alignment vertical="center"/>
    </xf>
    <xf borderId="2" fillId="0" fontId="4" numFmtId="0" xfId="0" applyAlignment="1" applyBorder="1" applyFont="1">
      <alignment vertical="center"/>
    </xf>
    <xf borderId="3" fillId="0" fontId="4" numFmtId="0" xfId="0" applyAlignment="1" applyBorder="1" applyFont="1">
      <alignment horizontal="center" vertical="center"/>
    </xf>
    <xf borderId="4" fillId="3" fontId="4" numFmtId="0" xfId="0" applyAlignment="1" applyBorder="1" applyFill="1" applyFont="1">
      <alignment vertical="center"/>
    </xf>
    <xf borderId="5" fillId="3" fontId="3" numFmtId="0" xfId="0" applyAlignment="1" applyBorder="1" applyFont="1">
      <alignment shrinkToFit="0" vertical="center" wrapText="1"/>
    </xf>
    <xf borderId="6" fillId="3" fontId="5" numFmtId="164" xfId="0" applyAlignment="1" applyBorder="1" applyFont="1" applyNumberFormat="1">
      <alignment horizontal="center" vertical="center"/>
    </xf>
    <xf borderId="7" fillId="0" fontId="4" numFmtId="0" xfId="0" applyAlignment="1" applyBorder="1" applyFont="1">
      <alignment vertical="center"/>
    </xf>
    <xf borderId="0" fillId="0" fontId="3" numFmtId="0" xfId="0" applyAlignment="1" applyFont="1">
      <alignment shrinkToFit="0" vertical="center" wrapText="1"/>
    </xf>
    <xf borderId="8" fillId="0" fontId="5" numFmtId="0" xfId="0" applyAlignment="1" applyBorder="1" applyFont="1">
      <alignment horizontal="center" vertical="center"/>
    </xf>
    <xf borderId="6" fillId="3" fontId="5" numFmtId="0" xfId="0" applyAlignment="1" applyBorder="1" applyFont="1">
      <alignment horizontal="center" vertical="center"/>
    </xf>
    <xf borderId="7" fillId="0" fontId="3" numFmtId="0" xfId="0" applyAlignment="1" applyBorder="1" applyFont="1">
      <alignment vertical="center"/>
    </xf>
    <xf borderId="8" fillId="0" fontId="3" numFmtId="0" xfId="0" applyAlignment="1" applyBorder="1" applyFont="1">
      <alignment horizontal="center" vertical="center"/>
    </xf>
    <xf borderId="9" fillId="4" fontId="4" numFmtId="0" xfId="0" applyAlignment="1" applyBorder="1" applyFill="1" applyFont="1">
      <alignment vertical="center"/>
    </xf>
    <xf borderId="10" fillId="4" fontId="3" numFmtId="165" xfId="0" applyAlignment="1" applyBorder="1" applyFont="1" applyNumberFormat="1">
      <alignment horizontal="left" vertical="center"/>
    </xf>
    <xf borderId="11" fillId="4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10" fillId="4" fontId="3" numFmtId="166" xfId="0" applyAlignment="1" applyBorder="1" applyFont="1" applyNumberFormat="1">
      <alignment horizontal="left" vertical="center"/>
    </xf>
    <xf borderId="11" fillId="4" fontId="3" numFmtId="166" xfId="0" applyAlignment="1" applyBorder="1" applyFont="1" applyNumberFormat="1">
      <alignment horizontal="center" vertical="center"/>
    </xf>
    <xf borderId="4" fillId="3" fontId="6" numFmtId="0" xfId="0" applyAlignment="1" applyBorder="1" applyFont="1">
      <alignment vertical="center"/>
    </xf>
    <xf borderId="7" fillId="0" fontId="6" numFmtId="0" xfId="0" applyAlignment="1" applyBorder="1" applyFont="1">
      <alignment vertical="center"/>
    </xf>
    <xf borderId="12" fillId="0" fontId="3" numFmtId="0" xfId="0" applyAlignment="1" applyBorder="1" applyFont="1">
      <alignment horizontal="left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0" fillId="0" fontId="4" numFmtId="0" xfId="0" applyAlignment="1" applyFont="1">
      <alignment vertical="center"/>
    </xf>
    <xf borderId="5" fillId="2" fontId="3" numFmtId="0" xfId="0" applyAlignment="1" applyBorder="1" applyFont="1">
      <alignment vertical="center"/>
    </xf>
    <xf borderId="18" fillId="5" fontId="7" numFmtId="0" xfId="0" applyAlignment="1" applyBorder="1" applyFill="1" applyFont="1">
      <alignment horizontal="left" readingOrder="1" shrinkToFit="0" vertical="center" wrapText="1"/>
    </xf>
    <xf borderId="18" fillId="2" fontId="7" numFmtId="0" xfId="0" applyAlignment="1" applyBorder="1" applyFont="1">
      <alignment horizontal="left" readingOrder="1" shrinkToFit="0" vertical="center" wrapText="1"/>
    </xf>
    <xf borderId="18" fillId="6" fontId="7" numFmtId="0" xfId="0" applyAlignment="1" applyBorder="1" applyFill="1" applyFont="1">
      <alignment horizontal="left" readingOrder="1" shrinkToFit="0" vertical="center" wrapText="1"/>
    </xf>
    <xf borderId="18" fillId="6" fontId="8" numFmtId="0" xfId="0" applyAlignment="1" applyBorder="1" applyFont="1">
      <alignment horizontal="left" readingOrder="1" shrinkToFit="0" vertical="center" wrapText="1"/>
    </xf>
    <xf borderId="18" fillId="7" fontId="8" numFmtId="0" xfId="0" applyAlignment="1" applyBorder="1" applyFill="1" applyFont="1">
      <alignment horizontal="left" readingOrder="1" shrinkToFit="0" vertical="center" wrapText="1"/>
    </xf>
    <xf borderId="18" fillId="8" fontId="8" numFmtId="0" xfId="0" applyAlignment="1" applyBorder="1" applyFill="1" applyFont="1">
      <alignment horizontal="left" readingOrder="1" shrinkToFit="0" vertical="center" wrapText="1"/>
    </xf>
    <xf borderId="18" fillId="9" fontId="8" numFmtId="0" xfId="0" applyAlignment="1" applyBorder="1" applyFill="1" applyFont="1">
      <alignment horizontal="left" readingOrder="1" shrinkToFit="0" vertical="center" wrapText="1"/>
    </xf>
    <xf borderId="18" fillId="10" fontId="7" numFmtId="0" xfId="0" applyAlignment="1" applyBorder="1" applyFill="1" applyFont="1">
      <alignment horizontal="left" readingOrder="1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left" shrinkToFit="0" vertical="center" wrapText="1"/>
    </xf>
    <xf borderId="0" fillId="0" fontId="8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71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2.2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70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2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2.6</v>
      </c>
      <c r="C10" s="19" t="str">
        <f>IF(B10&gt;3.5,"Avanzado",IF(B10=3.4,"Avanzado",IF(B10&gt;2.5,"Medio",IF(B10=2.5,"Medio",IF(B10&gt;1.5,"Iniciado",IF(B10=1.5,"Iniciado",IF(B10&lt;1.5,"No adquirida")))))))</f>
        <v>Medio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65:C66"/>
    <mergeCell ref="A1:C1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33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33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33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33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33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33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33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33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33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33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33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33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33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33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33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12.43"/>
    <col customWidth="1" min="3" max="4" width="11.57"/>
    <col customWidth="1" min="5" max="5" width="12.0"/>
    <col customWidth="1" min="6" max="6" width="13.86"/>
    <col customWidth="1" min="7" max="7" width="11.29"/>
    <col customWidth="1" min="8" max="11" width="11.43"/>
    <col customWidth="1" min="12" max="12" width="11.29"/>
    <col customWidth="1" min="13" max="13" width="11.43"/>
    <col customWidth="1" min="14" max="14" width="11.14"/>
    <col customWidth="1" min="15" max="19" width="11.43"/>
    <col customWidth="1" min="20" max="20" width="11.29"/>
    <col customWidth="1" min="21" max="21" width="11.71"/>
    <col customWidth="1" min="22" max="23" width="11.29"/>
    <col customWidth="1" min="24" max="24" width="11.14"/>
    <col customWidth="1" min="25" max="25" width="11.43"/>
    <col customWidth="1" min="26" max="26" width="11.29"/>
    <col customWidth="1" min="27" max="29" width="11.43"/>
    <col customWidth="1" min="30" max="30" width="11.29"/>
  </cols>
  <sheetData>
    <row r="1">
      <c r="A1" s="34" t="s">
        <v>72</v>
      </c>
      <c r="B1" s="34" t="s">
        <v>73</v>
      </c>
      <c r="C1" s="34" t="s">
        <v>74</v>
      </c>
      <c r="D1" s="34" t="s">
        <v>11</v>
      </c>
      <c r="E1" s="34" t="s">
        <v>75</v>
      </c>
      <c r="F1" s="35" t="s">
        <v>17</v>
      </c>
      <c r="G1" s="35" t="s">
        <v>19</v>
      </c>
      <c r="H1" s="35" t="s">
        <v>76</v>
      </c>
      <c r="I1" s="35" t="s">
        <v>23</v>
      </c>
      <c r="J1" s="35" t="s">
        <v>77</v>
      </c>
      <c r="K1" s="36" t="s">
        <v>28</v>
      </c>
      <c r="L1" s="36" t="s">
        <v>78</v>
      </c>
      <c r="M1" s="37" t="s">
        <v>28</v>
      </c>
      <c r="N1" s="38" t="s">
        <v>28</v>
      </c>
      <c r="O1" s="38" t="s">
        <v>28</v>
      </c>
      <c r="P1" s="38" t="s">
        <v>28</v>
      </c>
      <c r="Q1" s="39" t="s">
        <v>79</v>
      </c>
      <c r="R1" s="39" t="s">
        <v>80</v>
      </c>
      <c r="S1" s="39" t="s">
        <v>81</v>
      </c>
      <c r="T1" s="37" t="s">
        <v>82</v>
      </c>
      <c r="U1" s="37" t="s">
        <v>47</v>
      </c>
      <c r="V1" s="37" t="s">
        <v>83</v>
      </c>
      <c r="W1" s="40" t="s">
        <v>84</v>
      </c>
      <c r="X1" s="40" t="s">
        <v>85</v>
      </c>
      <c r="Y1" s="40" t="s">
        <v>86</v>
      </c>
      <c r="Z1" s="41" t="s">
        <v>87</v>
      </c>
      <c r="AA1" s="41" t="s">
        <v>88</v>
      </c>
      <c r="AB1" s="41" t="s">
        <v>89</v>
      </c>
      <c r="AC1" s="41" t="s">
        <v>90</v>
      </c>
      <c r="AD1" s="41" t="s">
        <v>67</v>
      </c>
    </row>
    <row r="2">
      <c r="A2" s="34" t="s">
        <v>91</v>
      </c>
      <c r="B2" s="34" t="s">
        <v>92</v>
      </c>
      <c r="C2" s="34" t="s">
        <v>9</v>
      </c>
      <c r="D2" s="34" t="s">
        <v>93</v>
      </c>
      <c r="E2" s="34" t="s">
        <v>94</v>
      </c>
      <c r="F2" s="35" t="s">
        <v>95</v>
      </c>
      <c r="G2" s="35" t="s">
        <v>96</v>
      </c>
      <c r="H2" s="35" t="s">
        <v>21</v>
      </c>
      <c r="I2" s="35" t="s">
        <v>97</v>
      </c>
      <c r="J2" s="35" t="s">
        <v>25</v>
      </c>
      <c r="K2" s="36"/>
      <c r="L2" s="36" t="s">
        <v>69</v>
      </c>
      <c r="M2" s="37"/>
      <c r="N2" s="38"/>
      <c r="O2" s="38"/>
      <c r="P2" s="38"/>
      <c r="Q2" s="39" t="s">
        <v>38</v>
      </c>
      <c r="R2" s="39" t="s">
        <v>98</v>
      </c>
      <c r="S2" s="39" t="s">
        <v>42</v>
      </c>
      <c r="T2" s="37" t="s">
        <v>45</v>
      </c>
      <c r="U2" s="37" t="s">
        <v>99</v>
      </c>
      <c r="V2" s="37" t="s">
        <v>100</v>
      </c>
      <c r="W2" s="40" t="s">
        <v>52</v>
      </c>
      <c r="X2" s="40" t="s">
        <v>101</v>
      </c>
      <c r="Y2" s="40" t="s">
        <v>56</v>
      </c>
      <c r="Z2" s="41" t="s">
        <v>59</v>
      </c>
      <c r="AA2" s="41" t="s">
        <v>61</v>
      </c>
      <c r="AB2" s="41" t="s">
        <v>63</v>
      </c>
      <c r="AC2" s="41" t="s">
        <v>65</v>
      </c>
      <c r="AD2" s="41" t="s">
        <v>102</v>
      </c>
    </row>
    <row r="3">
      <c r="A3" s="34" t="s">
        <v>70</v>
      </c>
      <c r="B3" s="34" t="s">
        <v>7</v>
      </c>
      <c r="C3" s="34" t="s">
        <v>71</v>
      </c>
      <c r="D3" s="34" t="s">
        <v>103</v>
      </c>
      <c r="E3" s="34" t="s">
        <v>13</v>
      </c>
      <c r="F3" s="35" t="s">
        <v>104</v>
      </c>
      <c r="G3" s="35" t="s">
        <v>105</v>
      </c>
      <c r="H3" s="35" t="s">
        <v>106</v>
      </c>
      <c r="I3" s="35" t="s">
        <v>107</v>
      </c>
      <c r="J3" s="35" t="s">
        <v>108</v>
      </c>
      <c r="K3" s="36"/>
      <c r="L3" s="36" t="s">
        <v>30</v>
      </c>
      <c r="M3" s="37"/>
      <c r="N3" s="38"/>
      <c r="O3" s="38"/>
      <c r="P3" s="38"/>
      <c r="Q3" s="39" t="s">
        <v>109</v>
      </c>
      <c r="R3" s="39" t="s">
        <v>40</v>
      </c>
      <c r="S3" s="39" t="s">
        <v>110</v>
      </c>
      <c r="T3" s="37" t="s">
        <v>111</v>
      </c>
      <c r="U3" s="37" t="s">
        <v>112</v>
      </c>
      <c r="V3" s="37" t="s">
        <v>49</v>
      </c>
      <c r="W3" s="40" t="s">
        <v>113</v>
      </c>
      <c r="X3" s="40" t="s">
        <v>54</v>
      </c>
      <c r="Y3" s="40" t="s">
        <v>114</v>
      </c>
      <c r="Z3" s="41" t="s">
        <v>115</v>
      </c>
      <c r="AA3" s="41" t="s">
        <v>116</v>
      </c>
      <c r="AB3" s="41" t="s">
        <v>117</v>
      </c>
      <c r="AC3" s="41" t="s">
        <v>118</v>
      </c>
      <c r="AD3" s="41" t="s">
        <v>119</v>
      </c>
    </row>
    <row r="4">
      <c r="A4" s="34" t="s">
        <v>5</v>
      </c>
      <c r="B4" s="34" t="s">
        <v>120</v>
      </c>
      <c r="C4" s="34" t="s">
        <v>121</v>
      </c>
      <c r="D4" s="34" t="s">
        <v>122</v>
      </c>
      <c r="E4" s="34" t="s">
        <v>123</v>
      </c>
      <c r="F4" s="35" t="s">
        <v>124</v>
      </c>
      <c r="G4" s="35" t="s">
        <v>125</v>
      </c>
      <c r="H4" s="35" t="s">
        <v>126</v>
      </c>
      <c r="I4" s="35" t="s">
        <v>127</v>
      </c>
      <c r="J4" s="35" t="s">
        <v>128</v>
      </c>
      <c r="K4" s="36"/>
      <c r="L4" s="36" t="s">
        <v>129</v>
      </c>
      <c r="M4" s="37"/>
      <c r="N4" s="38"/>
      <c r="O4" s="38"/>
      <c r="P4" s="38"/>
      <c r="Q4" s="39" t="s">
        <v>130</v>
      </c>
      <c r="R4" s="39" t="s">
        <v>131</v>
      </c>
      <c r="S4" s="39" t="s">
        <v>132</v>
      </c>
      <c r="T4" s="37" t="s">
        <v>133</v>
      </c>
      <c r="U4" s="37" t="s">
        <v>134</v>
      </c>
      <c r="V4" s="37" t="s">
        <v>135</v>
      </c>
      <c r="W4" s="40" t="s">
        <v>136</v>
      </c>
      <c r="X4" s="40" t="s">
        <v>137</v>
      </c>
      <c r="Y4" s="40" t="s">
        <v>138</v>
      </c>
      <c r="Z4" s="41" t="s">
        <v>139</v>
      </c>
      <c r="AA4" s="41" t="s">
        <v>140</v>
      </c>
      <c r="AB4" s="41" t="s">
        <v>141</v>
      </c>
      <c r="AC4" s="41" t="s">
        <v>142</v>
      </c>
      <c r="AD4" s="41" t="s">
        <v>143</v>
      </c>
    </row>
    <row r="5">
      <c r="A5" s="42" t="s">
        <v>144</v>
      </c>
      <c r="B5" s="42" t="s">
        <v>144</v>
      </c>
      <c r="C5" s="42" t="s">
        <v>144</v>
      </c>
      <c r="D5" s="42" t="s">
        <v>144</v>
      </c>
      <c r="E5" s="42" t="s">
        <v>144</v>
      </c>
      <c r="F5" s="42" t="s">
        <v>144</v>
      </c>
      <c r="G5" s="42" t="s">
        <v>144</v>
      </c>
      <c r="H5" s="42" t="s">
        <v>144</v>
      </c>
      <c r="I5" s="42" t="s">
        <v>144</v>
      </c>
      <c r="J5" s="42" t="s">
        <v>144</v>
      </c>
      <c r="K5" s="42"/>
      <c r="L5" s="42"/>
      <c r="M5" s="42" t="s">
        <v>144</v>
      </c>
      <c r="N5" s="42"/>
      <c r="O5" s="42"/>
      <c r="P5" s="42"/>
      <c r="Q5" s="42" t="s">
        <v>144</v>
      </c>
      <c r="R5" s="42" t="s">
        <v>144</v>
      </c>
      <c r="S5" s="42" t="s">
        <v>144</v>
      </c>
      <c r="T5" s="42" t="s">
        <v>144</v>
      </c>
      <c r="U5" s="42" t="s">
        <v>144</v>
      </c>
      <c r="V5" s="42" t="s">
        <v>144</v>
      </c>
      <c r="W5" s="42" t="s">
        <v>144</v>
      </c>
      <c r="X5" s="42" t="s">
        <v>144</v>
      </c>
      <c r="Y5" s="42" t="s">
        <v>144</v>
      </c>
      <c r="Z5" s="42" t="s">
        <v>144</v>
      </c>
      <c r="AA5" s="42" t="s">
        <v>144</v>
      </c>
      <c r="AB5" s="42" t="s">
        <v>144</v>
      </c>
      <c r="AC5" s="42" t="s">
        <v>144</v>
      </c>
      <c r="AD5" s="42" t="s">
        <v>144</v>
      </c>
    </row>
    <row r="6">
      <c r="A6" s="43"/>
      <c r="B6" s="44"/>
      <c r="C6" s="43"/>
      <c r="D6" s="43"/>
      <c r="E6" s="43"/>
      <c r="F6" s="45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>
      <c r="A7" s="43"/>
      <c r="B7" s="44"/>
      <c r="C7" s="43"/>
      <c r="D7" s="43"/>
      <c r="E7" s="43"/>
      <c r="F7" s="45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>
      <c r="A8" s="43"/>
      <c r="B8" s="44"/>
      <c r="C8" s="43"/>
      <c r="D8" s="43"/>
      <c r="E8" s="43"/>
      <c r="F8" s="45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>
      <c r="A9" s="43"/>
      <c r="B9" s="44"/>
      <c r="C9" s="43"/>
      <c r="D9" s="43"/>
      <c r="E9" s="43"/>
      <c r="F9" s="45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>
      <c r="A10" s="43"/>
      <c r="B10" s="44"/>
      <c r="C10" s="43"/>
      <c r="D10" s="43"/>
      <c r="E10" s="43"/>
      <c r="F10" s="45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>
      <c r="A11" s="43"/>
      <c r="B11" s="44"/>
      <c r="C11" s="43"/>
      <c r="D11" s="43"/>
      <c r="E11" s="43"/>
      <c r="F11" s="45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>
      <c r="A12" s="43"/>
      <c r="B12" s="44"/>
      <c r="C12" s="43"/>
      <c r="D12" s="43"/>
      <c r="E12" s="43"/>
      <c r="F12" s="45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>
      <c r="A13" s="43"/>
      <c r="B13" s="44"/>
      <c r="C13" s="43"/>
      <c r="D13" s="43"/>
      <c r="E13" s="43"/>
      <c r="F13" s="45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>
      <c r="A14" s="43"/>
      <c r="B14" s="44"/>
      <c r="C14" s="43"/>
      <c r="D14" s="43"/>
      <c r="E14" s="43"/>
      <c r="F14" s="45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>
      <c r="A15" s="43"/>
      <c r="B15" s="44"/>
      <c r="C15" s="43"/>
      <c r="D15" s="43"/>
      <c r="E15" s="43"/>
      <c r="F15" s="45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>
      <c r="A16" s="43"/>
      <c r="B16" s="44"/>
      <c r="C16" s="43"/>
      <c r="D16" s="43"/>
      <c r="E16" s="43"/>
      <c r="F16" s="45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>
      <c r="A17" s="43"/>
      <c r="B17" s="44"/>
      <c r="C17" s="43"/>
      <c r="D17" s="43"/>
      <c r="E17" s="43"/>
      <c r="F17" s="45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>
      <c r="A18" s="43"/>
      <c r="B18" s="44"/>
      <c r="C18" s="43"/>
      <c r="D18" s="43"/>
      <c r="E18" s="43"/>
      <c r="F18" s="45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>
      <c r="A19" s="43"/>
      <c r="B19" s="44"/>
      <c r="C19" s="43"/>
      <c r="D19" s="43"/>
      <c r="E19" s="43"/>
      <c r="F19" s="45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>
      <c r="A20" s="43"/>
      <c r="B20" s="44"/>
      <c r="C20" s="43"/>
      <c r="D20" s="43"/>
      <c r="E20" s="43"/>
      <c r="F20" s="45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ht="15.75" customHeight="1">
      <c r="A21" s="43"/>
      <c r="B21" s="44"/>
      <c r="C21" s="43"/>
      <c r="D21" s="43"/>
      <c r="E21" s="43"/>
      <c r="F21" s="45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9.75" customHeight="1">
      <c r="A2" s="5" t="s">
        <v>1</v>
      </c>
      <c r="B2" s="6" t="s">
        <v>2</v>
      </c>
      <c r="C2" s="7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ht="19.5" customHeight="1">
      <c r="A3" s="8" t="s">
        <v>4</v>
      </c>
      <c r="B3" s="9" t="s">
        <v>5</v>
      </c>
      <c r="C3" s="10">
        <f>IF(B3="Elabora oraciones o textos cortos con buena ortografía, orden y sentido",4,IF(B3="Elabora oraciones o textos cortos con aceptable ortografía, orden y sentido de acuerdo a su nivel",3,IF(B3="Elabora oraciones básicas aunque en proceso de mejora o con ayudas en cuanto a ortografía, orden y sentido",2,IF(B3="No es capaz de elaborar textos básicos",1,IF(B3="No evaluado",0,IF(B3="",0))))))</f>
        <v>1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11" t="s">
        <v>6</v>
      </c>
      <c r="B4" s="12" t="s">
        <v>7</v>
      </c>
      <c r="C4" s="13">
        <f>IF(B4="Es capaz de expresarse oralmente teniendo las ideas claras y utilizando un adecuado orden de ideas que transmite",4,IF(B4="Es capaz de expresarse oralmente teniendo las ideas claras aunque en proceso de mejora en cuanto a orden de ideas que transmite",3,IF(B4="Se expresa oralmente de una forma muy básica, presentando dificultades en cuanto a orden de ideas que transmite",2,IF(B4="Prácticamente no es capaz de elaborar un pequeño discurso básico.",1,IF(B4="No evaluado",0,IF(B4="",0))))))</f>
        <v>2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8" t="s">
        <v>8</v>
      </c>
      <c r="B5" s="9" t="s">
        <v>9</v>
      </c>
      <c r="C5" s="14">
        <f>IF(B5="Tiene una óptima fluidez y comprensión lectora en textos de su nivel, siendo su entonación adecuada e incluso es capaz de captar ideas principales",4,IF(B5="La comprensión es adecuada aunque es mejorable la entonación y fluidez ",3,IF(B5="Aunque es capaz de leer, su fluidez debe progresar más ya que afecta a la comprensión",2,IF(B5="Deficiente lectura tanto en fluidez como en comprensión",1,IF(B5="No evaluado",0,IF(B5="",0))))))</f>
        <v>3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11" t="s">
        <v>10</v>
      </c>
      <c r="B6" s="12" t="s">
        <v>11</v>
      </c>
      <c r="C6" s="13">
        <f>IF(B6="Adquiere los conceptos básicos que se enseñan y comienza a utilizarlos en sus escritos",4,IF(B6="Adquiere los conceptos que se enseñan y comienza a utilizar en sus escritos aquellos que mejor entiende",3,IF(B6="Está en proceso de adquisición de conceptos para utilizarlos en sus escritos con ayuda",2,IF(B6="No ha adquirido los conceptos, por lo que no es capaz de utilizarlos aún con ayuda.",1,IF(B6="No evaluado",0,IF(B6="",0))))))</f>
        <v>4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8" t="s">
        <v>12</v>
      </c>
      <c r="B7" s="9" t="s">
        <v>13</v>
      </c>
      <c r="C7" s="14">
        <f>IF(B7="Sus producciones están ordenadas y presentan una óptima estética y limpieza",4,IF(B7="Adecuada estética y limpieza pero mejorable el orden",3,IF(B7="Producciones desordenadas aunque con aceptable estética",2,IF(B7="No presenta ni orden ni estética en sus escritos",1,IF(B7="No evaluado",0,IF(B7="",0))))))</f>
        <v>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9.75" customHeight="1">
      <c r="A8" s="15"/>
      <c r="B8" s="4"/>
      <c r="C8" s="16"/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7" t="s">
        <v>14</v>
      </c>
      <c r="B9" s="18">
        <f>SUM(C3+C4+C5+C6+C7)/5</f>
        <v>2.4</v>
      </c>
      <c r="C9" s="19" t="str">
        <f>IF(B9&gt;3.5,"Avanzado",IF(B9=3.4,"Avanzado",IF(B9&gt;2.5,"Medio",IF(B9=2.5,"Medio",IF(B9&gt;1.5,"Iniciado",IF(B9=1.5,"Iniciado",IF(B9&lt;1.5,"No adquirida")))))))</f>
        <v>Iniciado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4"/>
      <c r="B10" s="4"/>
      <c r="C10" s="20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5" t="s">
        <v>15</v>
      </c>
      <c r="B11" s="6" t="s">
        <v>2</v>
      </c>
      <c r="C11" s="7" t="s">
        <v>3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19.5" customHeight="1">
      <c r="A12" s="8" t="s">
        <v>16</v>
      </c>
      <c r="B12" s="9" t="s">
        <v>17</v>
      </c>
      <c r="C12" s="14">
        <f>IF(B12="Aplica los principios y procesos matemáticos en distintos contextos, emitiendo juicios en la realización de cálculos de su nivel",4,IF(B12="Aplica los principios y procesos matemáticos en contextos básicos, emitiendo juicios en la realización de cálculos de su nivel",3,IF(B12="Tiene dificultades para aplicar principios y procesos básicos y no siempre emite juicios en la realización de cálculos de su nivel",2,IF(B12="No entiende principios ni procesos matemáticos, por lo que no emite juicios al realizar cálculos",1,IF(B12="No evaluado",0,IF(B12="",0))))))</f>
        <v>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11" t="s">
        <v>18</v>
      </c>
      <c r="B13" s="12" t="s">
        <v>19</v>
      </c>
      <c r="C13" s="13">
        <f>IF(B13="Adquiere los conceptos que se enseñan, los explica, asimila y es capaz de utilizarlos de forma autónoma.",4,IF(B13="Los adquiere pero le cuesta explicarlos; aunque los utiliza en sus escritos.",3,IF(B13="No es capaz de explicarlos y su utilización se realiza cuando se le dirige.",2,IF(B13="No los asimila, por lo que no es capaz ni de explicarlos ni de utilizarlos aún con ayuda.",1,IF(B13="No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8" t="s">
        <v>20</v>
      </c>
      <c r="B14" s="9" t="s">
        <v>21</v>
      </c>
      <c r="C14" s="14">
        <f>IF(B14="Aplica lo relacionado con la numeración y operaciones básicas en situaciones reales siendo capaz de encontrarle  sentido en contextos cotidiano.",4,IF(B14="Resuelve lo relacionado con la numeración y operaciones básicas aunque no siempre reconoce las situaciones reales en las que se utilizan.",3,IF(B14="Sólo resuelve operaciones y actividades de numeración de forma dirigida, con ayudas, y no de forma autónoma. No le encuentra sentido real",2,IF(B14="No es capaz de resolver operaciones de su nivel y lo relacionado con la numeración requiere de ayuda",1,IF(B14="No evaluado",0,IF(B14="",0))))))</f>
        <v>3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11" t="s">
        <v>22</v>
      </c>
      <c r="B15" s="12" t="s">
        <v>23</v>
      </c>
      <c r="C15" s="13">
        <f>IF(B15="Resuelve problemas básicos de la vida diaria, siendo capaz de reflexionar y comprender, tratando de ofrecer soluciones lógicas.",4,IF(B15="Resuelve problemas básicos de la vida diaria pero no siempre es capaz de razonar ante una respuesta que no es lógica.",3,IF(B15="A veces resuelve problemas básicos utilizando mecanismos de repetición, aunque sin utilizar estrategias ni razonar",2,IF(B15="No entiende lo que lee, no sabe qué tiene que hacer ante un problema.",1,IF(B15="No evaluado",0,IF(B15="",0))))))</f>
        <v>4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8" t="s">
        <v>24</v>
      </c>
      <c r="B16" s="9" t="s">
        <v>25</v>
      </c>
      <c r="C16" s="14">
        <f>IF(B16="Interpreta datos básicos en situaciones conocidas y es capaz de sacar conclusiones que le sirvan.",4,IF(B16="Interpreta datos básicos en situaciones conocidas pero presenta, en ocasiones, dificultades para sacar conclusiones.",3,IF(B16="Interpreta datos básicos de situaciones conocidas pero sin sacar conclusiones.",2,IF(B16="No es capaz de interpretar datos.",1,IF(B16="No evaluado",0,IF(B16="",0))))))</f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9.75" customHeight="1">
      <c r="A17" s="15"/>
      <c r="B17" s="21"/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7" t="s">
        <v>14</v>
      </c>
      <c r="B18" s="22">
        <f>SUM(C12+C13+C14+C15+C16)/5</f>
        <v>3.6</v>
      </c>
      <c r="C18" s="23" t="str">
        <f>IF(B18&gt;3.5,"Avanzado",IF(B18=3.4,"Avanzado",IF(B18&gt;2.5,"Medio",IF(B18=2.5,"Medio",IF(B18&gt;1.5,"Iniciado",IF(B18=1.5,"Iniciado",IF(B18&lt;1.5,"No adquirido")))))))</f>
        <v>Avanzado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4"/>
      <c r="B19" s="4"/>
      <c r="C19" s="20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5" t="s">
        <v>26</v>
      </c>
      <c r="B20" s="6" t="s">
        <v>2</v>
      </c>
      <c r="C20" s="7" t="s">
        <v>3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19.5" customHeight="1">
      <c r="A21" s="24" t="s">
        <v>27</v>
      </c>
      <c r="B21" s="9" t="s">
        <v>28</v>
      </c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11" t="s">
        <v>29</v>
      </c>
      <c r="B22" s="12" t="s">
        <v>30</v>
      </c>
      <c r="C22" s="13">
        <f>IF(B22="Conoce, utiliza y es capaz de operar con las medidas y geometría en situaciones reales",4,IF(B22="Las conoce de forma memorística y opera con ellas con alguna dificultad. Le cuesta aplicarlas en la realidad",3,IF(B22="Las conoce con dificultad, le cuesta operar con ellas y no las utiliza en la realidad",2,IF(B22="No las reconoce y no es capaz de operar con ellas",1,IF(B22="No evaluado",0,IF(B22="",0))))))</f>
        <v>2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24" t="s">
        <v>31</v>
      </c>
      <c r="B23" s="9" t="s">
        <v>28</v>
      </c>
      <c r="C23" s="1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9.75" customHeight="1">
      <c r="A24" s="15"/>
      <c r="B24" s="4"/>
      <c r="C24" s="16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7" t="s">
        <v>14</v>
      </c>
      <c r="B25" s="22">
        <f>SUM(C22)/1</f>
        <v>2</v>
      </c>
      <c r="C25" s="23" t="str">
        <f>IF(B25&gt;3.5,"Avanzado",IF(B25=3.4,"Avanzado",IF(B25&gt;2.5,"Medio",IF(B25=2.5,"Medio",IF(B25&gt;1.5,"Iniciado",IF(B25=1.5,"Iniciado",IF(B25&lt;1.5,"No adquirida")))))))</f>
        <v>Iniciado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4"/>
      <c r="B26" s="4"/>
      <c r="C26" s="20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5" t="s">
        <v>32</v>
      </c>
      <c r="B27" s="6" t="s">
        <v>2</v>
      </c>
      <c r="C27" s="7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19.5" customHeight="1">
      <c r="A28" s="24" t="s">
        <v>33</v>
      </c>
      <c r="B28" s="9" t="s">
        <v>28</v>
      </c>
      <c r="C28" s="1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5" t="s">
        <v>34</v>
      </c>
      <c r="B29" s="12" t="s">
        <v>28</v>
      </c>
      <c r="C29" s="13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4" t="s">
        <v>35</v>
      </c>
      <c r="B30" s="9" t="s">
        <v>28</v>
      </c>
      <c r="C30" s="1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9.75" customHeight="1">
      <c r="A31" s="15"/>
      <c r="B31" s="4"/>
      <c r="C31" s="16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7" t="s">
        <v>14</v>
      </c>
      <c r="B32" s="22">
        <f>SUM(C28+C29+C30)/3</f>
        <v>0</v>
      </c>
      <c r="C32" s="19" t="str">
        <f>IF(B32&gt;3.5,"Avanzado",IF(B32=3.4,"Avanzado",IF(B32&gt;2.5,"Medio",IF(B32=2.5,"Medio",IF(B32&gt;1.5,"Iniciado",IF(B32=1.5,"Iniciado",IF(B32&lt;1.5,"No adquirida")))))))</f>
        <v>No adquirida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4"/>
      <c r="B33" s="4"/>
      <c r="C33" s="20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5" t="s">
        <v>36</v>
      </c>
      <c r="B34" s="6" t="s">
        <v>2</v>
      </c>
      <c r="C34" s="7" t="s">
        <v>3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19.5" customHeight="1">
      <c r="A35" s="8" t="s">
        <v>37</v>
      </c>
      <c r="B35" s="9" t="s">
        <v>38</v>
      </c>
      <c r="C35" s="14">
        <f>IF(B35="Se organiza y dispone de estrategias y técnicas facilitadas en clase ",4,IF(B35="Se organiza y dispone de estrategias y técnicas facilitadas en clase aunque depende de que otra persona le guíe y organice",3,IF(B35="No utiliza las estrategias aportadas en clase, depende totalmente de otra persona para desarrollarlas y organizarse",2,IF(B35="No utiliza las estrategias aportadas en clase y tampoco se preocupa por aprender o estudiar",1,IF(B35="No evaluado",0,IF(B35="",0))))))</f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11" t="s">
        <v>39</v>
      </c>
      <c r="B36" s="12" t="s">
        <v>40</v>
      </c>
      <c r="C36" s="13">
        <f>IF(B36="Se autoevalúa de manera básica y es consciente de lo que sabe para aprovecharlo como punto de partida en otros aprendizajes o como mejora",4,IF(B36="Es consciente de lo que sabe y es capaz de autoevaluarse de manera básica aunque no siempre lo utiliza para adquirir otros aprendizajes",3,IF(B36="No es totalmente consciente de lo que sabe y separa unos aprendizajes de otros. Para autoevaluarse de manera básica necesita guía y ayuda",2,IF(B36="No es consciente de lo que sabe y separa los contenidos totalmente. No entiende qué es y para qué sirve la autoevaluación",1,IF(B36="No evaluado",0,IF(B36="",0))))))</f>
        <v>2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8" t="s">
        <v>41</v>
      </c>
      <c r="B37" s="9" t="s">
        <v>42</v>
      </c>
      <c r="C37" s="14">
        <f>IF(B37="Muestra motivación (le encuentra sentido a lo que aprende) hacia el aprendizaje y confiando en sí mismo",4,IF(B37="Muestra motivación (le encuentra sentido a lo que aprende) hacia el aprendizaje",3,IF(B37="No entiende para qué sirve lo que aprende. Sí tiene buena actitud hacia el trabajo diario",2,IF(B37="No entiende para qué sirve lo que aprende, por lo que afecta a la motivación. Tampoco tiene buena actitud hacia el trabajo diario",1,IF(B37="No evaluado",0,IF(B37="",0))))))</f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9.75" customHeight="1">
      <c r="A38" s="15"/>
      <c r="B38" s="4"/>
      <c r="C38" s="16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7" t="s">
        <v>14</v>
      </c>
      <c r="B39" s="22">
        <f>SUM(C35+C36+C37)/3</f>
        <v>2.666666667</v>
      </c>
      <c r="C39" s="19" t="str">
        <f>IF(B39&gt;3.5,"Avanzado",IF(B39=3.4,"Avanzado",IF(B39&gt;2.5,"Medio",IF(B39=2.5,"Medio",IF(B39&gt;1.5,"Iniciado",IF(B39=1.5,"Iniciado",IF(B39&lt;1.5,"No adquirida")))))))</f>
        <v>Medio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4"/>
      <c r="B40" s="4"/>
      <c r="C40" s="20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5" t="s">
        <v>43</v>
      </c>
      <c r="B41" s="6" t="s">
        <v>2</v>
      </c>
      <c r="C41" s="7" t="s">
        <v>3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19.5" customHeight="1">
      <c r="A42" s="8" t="s">
        <v>44</v>
      </c>
      <c r="B42" s="9" t="s">
        <v>45</v>
      </c>
      <c r="C42" s="14">
        <f>IF(B42="Comprende que todos somos iguales y debemos respetarnos, actuando de acuerdo a ello",4,IF(B42="Comprende que todos somos iguales y debemos respetarnos",3,IF(B42="Tiene un conocimiento básico de que todos somos iguales y debemos respetarnos aunque no siempre actúa de acuerdo a ello",2,IF(B42="No tiene un conocimiento básico de que todos somos iguales y debemos respetarnos aunque no siempre actúa de acuerdo a ello",1,IF(B42="No evaluado",0,IF(B42="",0))))))</f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11" t="s">
        <v>46</v>
      </c>
      <c r="B43" s="12" t="s">
        <v>47</v>
      </c>
      <c r="C43" s="13">
        <f>IF(B43="Ayuda a los demás y tiene interés por resolver problemas de manera autónoma",4,IF(B43="Ayuda a los demás y resuelve problemas de manera guiada",3,IF(B43="No siempre muestra interés por resolver problemas con los demás, haciéndose necesaria la ayuda en la reflexión",2,IF(B43="Presenta situaciones conflictivas en demasiadas ocasiones",1,IF(B43="No evaluado",0,IF(B43="",0))))))</f>
        <v>4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8" t="s">
        <v>48</v>
      </c>
      <c r="B44" s="9" t="s">
        <v>49</v>
      </c>
      <c r="C44" s="14">
        <f>IF(B44="Sabe comunicarse en actividades de grupo y participa respetando a los demás",4,IF(B44="Sabe comunicarse en actividades de grupo y participa, aunque no siempre comprende que hay que escuchar otras opiniones",3,IF(B44="Está en proceso de aprendizaje en cuanto a la comunicación en actividades de grupo (participación, acuerdos democráticos…)",2,IF(B44="Tiene dificultades para actuar en grupo, siendo mejorable su participación (en cuanto a comportamientos) y aceptación de acuerdos democráticos",1,IF(B44="No evaluado",0,IF(B44="",0))))))</f>
        <v>2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9.75" customHeight="1">
      <c r="A45" s="15"/>
      <c r="B45" s="4"/>
      <c r="C45" s="16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7" t="s">
        <v>14</v>
      </c>
      <c r="B46" s="22">
        <f>SUM(C42+C43+C44)/3</f>
        <v>3</v>
      </c>
      <c r="C46" s="19" t="str">
        <f>IF(B46&gt;3.5,"Avanzado",IF(B46=3.4,"Avanzado",IF(B46&gt;2.5,"Medio",IF(B46=2.5,"Medio",IF(B46&gt;1.5,"Iniciado",IF(B46=1.5,"Iniciado",IF(B46&lt;1.5,"No adquirido")))))))</f>
        <v>Medio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4"/>
      <c r="B47" s="4"/>
      <c r="C47" s="20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5" t="s">
        <v>50</v>
      </c>
      <c r="B48" s="6" t="s">
        <v>2</v>
      </c>
      <c r="C48" s="7" t="s">
        <v>3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19.5" customHeight="1">
      <c r="A49" s="8" t="s">
        <v>51</v>
      </c>
      <c r="B49" s="9" t="s">
        <v>52</v>
      </c>
      <c r="C49" s="14">
        <f>IF(B49="Desarrolla la iniciativa, la imaginación y creatividad, aplicándolas en sus trabajos y tareas",4,IF(B49="Con la correspondiente guía, desarrolla la iniciativa, imaginación y creatividad en sus trabajos y tareas",3,IF(B49="Está en proceso de desarrollo de la iniciativa y creatividad en sus trabajos y tareas, requiriéndose en la mayoría de ocasiones guía y ayuda",2,IF(B49="Presenta dificultades en cuanto al desarrollo de la iniciativa, la imaginación y la creatividad en sus trabajos y tareas incluso con ayuda y guía",1,IF(B49="No evaluado",0,IF(B49="",0))))))</f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11" t="s">
        <v>53</v>
      </c>
      <c r="B50" s="12" t="s">
        <v>54</v>
      </c>
      <c r="C50" s="13">
        <f>IF(B50="Es capaz de emplear diversos materiales y técnicas en sus trabajos y proyectos",4,IF(B50="Emplea diversos materiales básicos en sus trabajos y proyectos",3,IF(B50="Necesita ayuda para la utilización de materiales básicos en sus trabajos y proyectos",2,IF(B50="No es capaz de utilizar materiales básicos para la realización de trabajos y proyectos incluso con ayuda y/o guía",1,IF(B50="No evaluado",0,IF(B50="",0))))))</f>
        <v>2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8" t="s">
        <v>55</v>
      </c>
      <c r="B51" s="9" t="s">
        <v>56</v>
      </c>
      <c r="C51" s="14">
        <f>IF(B51="Conoce la música como manifestación relacionada con las bellas artes y otras artístico-culturales relacionadas con el folclore y las fiestas",4,IF(B51="Conoce la música como manifestación relacionada con las bellas artes y otras artístico-culturales relacionadas con el folclore y las fiestas más básicas de su entorno",3,IF(B51="No identifica la música como manifestación relacionada con las bellas artes aunque sí conoce algo del folclore y fiestas de la localidad",2,IF(B51="No identifica la música como manifestación relacionada con las bellas artes aunque ni conoce algo del folclore y fiestas de la localidad",1,IF(B51="No evaluado",0,IF(B51="",0))))))</f>
        <v>3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9.75" customHeight="1">
      <c r="A52" s="15"/>
      <c r="B52" s="4"/>
      <c r="C52" s="16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7" t="s">
        <v>14</v>
      </c>
      <c r="B53" s="22">
        <f>SUM(C49+C50+C51)/3</f>
        <v>2.666666667</v>
      </c>
      <c r="C53" s="19" t="str">
        <f>IF(B53&gt;3.5,"Avanzado",IF(B53=3.4,"Avanzado",IF(B53&gt;2.5,"Medio",IF(B53=2.5,"Medio",IF(B53&gt;1.5,"Iniciado",IF(B53=1.5,"Iniciado",IF(B53&lt;1.5,"No adquirido")))))))</f>
        <v>Medio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4"/>
      <c r="B54" s="4"/>
      <c r="C54" s="20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5" t="s">
        <v>57</v>
      </c>
      <c r="B55" s="6" t="s">
        <v>2</v>
      </c>
      <c r="C55" s="7" t="s">
        <v>3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19.5" customHeight="1">
      <c r="A56" s="8" t="s">
        <v>58</v>
      </c>
      <c r="B56" s="9" t="s">
        <v>59</v>
      </c>
      <c r="C56" s="14">
        <f>IF(B56="Es capaz de organizar sus trabajos y tareas de manera autónoma",4,IF(B56="Es capaz de organizar sus trabajos y tareas de manera guiada",3,IF(B56="Es capaz de organizar sus trabajos y tareas con dependencia",2,IF(B56="No es capaz de organizar sus trabajos y tareas con dependencia excesiva de la supervisión",1,IF(B56="No evaluado",0,IF(B56="",0))))))</f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11" t="s">
        <v>60</v>
      </c>
      <c r="B57" s="12" t="s">
        <v>61</v>
      </c>
      <c r="C57" s="13">
        <f>IF(B57="Es capaz de adaptarse a los cambios y diferentes situaciones resolviendo sus problemas de manera autónoma",4,IF(B57="Es capaz de adaptarse a los cambios y diferentes situaciones resolviendo sus problemas con ayuda",3,IF(B57="Le cuesta adaptarse a los cambios y diferentes situaciones, por lo que necesita mucha ayuda para resolver problemas",2,IF(B57="No es capaz de adaptarse a los cambios y diferentes situaciones, por lo que la ayuda y guía se hace muy necesaria",1,IF(B57="No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8" t="s">
        <v>62</v>
      </c>
      <c r="B58" s="9" t="s">
        <v>63</v>
      </c>
      <c r="C58" s="14">
        <f>IF(B58="Es capaz de autoevaluarse a partir de indicadores básicos, con la capacidad de tener autoconocimiento de su situación",4,IF(B58="Es capaz de autoevaluarse a partir de indicadores básicos, necesitando ayuda para conocer su situación",3,IF(B58="Necesita ayuda o guía para autoevaluarse con indicadores básicos, por lo que depende de otra persona para conocer su situación",2,IF(B58="No es capaz de autoevaluarse incluso con una ayuda en unos indicadores muy básicos, es necesaria la continua guía para que conozca su situación",1,IF(B58="No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11" t="s">
        <v>64</v>
      </c>
      <c r="B59" s="12" t="s">
        <v>65</v>
      </c>
      <c r="C59" s="13">
        <f>IF(B59="Sabe comunicar sus tareas o trabajos",4,IF(B59="Sabe comunicar sus tareas o trabajos mediante una guía o ayuda",3,IF(B59="Sabe comunicar sus tareas o trabajos dependiendo de una guía ",2,IF(B59="Tiene dificultades para comunicar sus tareas o trabajos dependiendo de una guía totalmente",1,IF(B59="No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8" t="s">
        <v>66</v>
      </c>
      <c r="B60" s="9" t="s">
        <v>67</v>
      </c>
      <c r="C60" s="14">
        <f>IF(B60="Actúa de forma imaginativa, presentando interés e incluso yendo más allá de lo que se pide",4,IF(B60="Actúa con interés para cumplir con lo que se pide",3,IF(B60="Actúa con interés aunque con dificultades para cumplir con lo que se pide",2,IF(B60="No presenta un óptimo interés, afectando a cumplir con lo que se pide",1,IF(B60="No evaluado",0,IF(B60="",0))))))</f>
        <v>4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9.75" customHeight="1">
      <c r="A61" s="15"/>
      <c r="B61" s="4"/>
      <c r="C61" s="16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7" t="s">
        <v>14</v>
      </c>
      <c r="B62" s="22">
        <f>SUM(C56+C57+C58+C59+C60)/5</f>
        <v>3.2</v>
      </c>
      <c r="C62" s="19" t="str">
        <f>IF(B62&gt;3.5,"Avanzado",IF(B62=3.4,"Avanzado",IF(B62&gt;2.5,"Medio",IF(B62=2.5,"Medio",IF(B62&gt;1.5,"Iniciado",IF(B62=1.5,"Iniciado",IF(B62&lt;1.5,"No adquirido")))))))</f>
        <v>Medio</v>
      </c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26" t="s">
        <v>68</v>
      </c>
      <c r="B64" s="27"/>
      <c r="C64" s="28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23.25" customHeight="1">
      <c r="A65" s="29"/>
      <c r="B65" s="30"/>
      <c r="C65" s="31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3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64:C65"/>
  </mergeCells>
  <dataValidations>
    <dataValidation type="list" allowBlank="1" showErrorMessage="1" sqref="B57">
      <formula1>solución</formula1>
    </dataValidation>
    <dataValidation type="list" allowBlank="1" showErrorMessage="1" sqref="B23">
      <formula1>entorno</formula1>
    </dataValidation>
    <dataValidation type="list" allowBlank="1" showErrorMessage="1" sqref="B5">
      <formula1>lectura</formula1>
    </dataValidation>
    <dataValidation type="list" allowBlank="1" showErrorMessage="1" sqref="B51">
      <formula1>estrategias</formula1>
    </dataValidation>
    <dataValidation type="list" allowBlank="1" showErrorMessage="1" sqref="B42">
      <formula1>patrimonio</formula1>
    </dataValidation>
    <dataValidation type="list" allowBlank="1" showErrorMessage="1" sqref="B4">
      <formula1>oral</formula1>
    </dataValidation>
    <dataValidation type="list" allowBlank="1" showErrorMessage="1" sqref="B50">
      <formula1>consciencia</formula1>
    </dataValidation>
    <dataValidation type="list" allowBlank="1" showErrorMessage="1" sqref="B60">
      <formula1>creatividad</formula1>
    </dataValidation>
    <dataValidation type="list" allowBlank="1" showErrorMessage="1" sqref="B28">
      <formula1>búsqueda</formula1>
    </dataValidation>
    <dataValidation type="list" allowBlank="1" showErrorMessage="1" sqref="B30">
      <formula1>nntt</formula1>
    </dataValidation>
    <dataValidation type="list" allowBlank="1" showErrorMessage="1" sqref="B49">
      <formula1>habilidades</formula1>
    </dataValidation>
    <dataValidation type="list" allowBlank="1" showErrorMessage="1" sqref="B58">
      <formula1>independencia</formula1>
    </dataValidation>
    <dataValidation type="list" allowBlank="1" showErrorMessage="1" sqref="B13">
      <formula1>conceptos</formula1>
    </dataValidation>
    <dataValidation type="list" allowBlank="1" showErrorMessage="1" sqref="B44">
      <formula1>técnicas</formula1>
    </dataValidation>
    <dataValidation type="list" allowBlank="1" showErrorMessage="1" sqref="B37">
      <formula1>participa</formula1>
    </dataValidation>
    <dataValidation type="list" allowBlank="1" showErrorMessage="1" sqref="B35">
      <formula1>empatía</formula1>
    </dataValidation>
    <dataValidation type="list" allowBlank="1" showErrorMessage="1" sqref="B22">
      <formula1>saludable</formula1>
    </dataValidation>
    <dataValidation type="list" allowBlank="1" showErrorMessage="1" sqref="B7">
      <formula1>presentación</formula1>
    </dataValidation>
    <dataValidation type="list" allowBlank="1" showErrorMessage="1" sqref="B56">
      <formula1>criterio</formula1>
    </dataValidation>
    <dataValidation type="list" allowBlank="1" showErrorMessage="1" sqref="B21">
      <formula1>información</formula1>
    </dataValidation>
    <dataValidation type="list" allowBlank="1" showErrorMessage="1" sqref="B6">
      <formula1>gramática</formula1>
    </dataValidation>
    <dataValidation type="list" allowBlank="1" showErrorMessage="1" sqref="B36">
      <formula1>derechos</formula1>
    </dataValidation>
    <dataValidation type="list" allowBlank="1" showErrorMessage="1" sqref="B59">
      <formula1>planificación</formula1>
    </dataValidation>
    <dataValidation type="list" allowBlank="1" showErrorMessage="1" sqref="B43">
      <formula1>culturales</formula1>
    </dataValidation>
    <dataValidation type="list" allowBlank="1" showErrorMessage="1" sqref="B16">
      <formula1>datos</formula1>
    </dataValidation>
    <dataValidation type="list" allowBlank="1" showErrorMessage="1" sqref="B15">
      <formula1>problemas</formula1>
    </dataValidation>
    <dataValidation type="list" allowBlank="1" showErrorMessage="1" sqref="B12">
      <formula1>operaciones</formula1>
    </dataValidation>
    <dataValidation type="list" allowBlank="1" showErrorMessage="1" sqref="B29">
      <formula1>crítica</formula1>
    </dataValidation>
    <dataValidation type="list" allowBlank="1" showErrorMessage="1" sqref="B14">
      <formula1>medidas</formula1>
    </dataValidation>
    <dataValidation type="list" allowBlank="1" showErrorMessage="1" sqref="B3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69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3</v>
      </c>
      <c r="C26" s="23" t="str">
        <f>IF(B26&gt;3.5,"Avanzado",IF(B26=3.4,"Avanzado",IF(B26&gt;2.5,"Medio",IF(B26=2.5,"Medio",IF(B26&gt;1.5,"Iniciado",IF(B26=1.5,"Iniciado",IF(B26&lt;1.5,"No adquirida")))))))</f>
        <v>Medio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86.86"/>
    <col customWidth="1" min="3" max="3" width="9.43"/>
    <col customWidth="1" min="4" max="4" width="2.14"/>
    <col customWidth="1" hidden="1" min="5" max="5" width="11.43"/>
    <col customWidth="1" min="6" max="6" width="3.14"/>
    <col customWidth="1" min="7" max="13" width="11.43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.75" customHeight="1">
      <c r="A3" s="5" t="s">
        <v>1</v>
      </c>
      <c r="B3" s="6" t="s">
        <v>2</v>
      </c>
      <c r="C3" s="7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ht="19.5" customHeight="1">
      <c r="A4" s="8" t="s">
        <v>4</v>
      </c>
      <c r="B4" s="9" t="s">
        <v>5</v>
      </c>
      <c r="C4" s="10">
        <f>IF(B4="Elabora oraciones o textos cortos con buena ortografía, orden y sentido",4,IF(B4="Elabora oraciones o textos cortos con aceptable ortografía, orden y sentido de acuerdo a su nivel",3,IF(B4="Elabora oraciones básicas aunque en proceso de mejora o con ayudas en cuanto a ortografía, orden y sentido",2,IF(B4="No es capaz de elaborar textos básicos",1,IF(B4="No evaluado",0,IF(B4="",0))))))</f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>
      <c r="A5" s="11" t="s">
        <v>6</v>
      </c>
      <c r="B5" s="12" t="s">
        <v>7</v>
      </c>
      <c r="C5" s="13">
        <f>IF(B5="Es capaz de expresarse oralmente teniendo las ideas claras y utilizando un adecuado orden de ideas que transmite",4,IF(B5="Es capaz de expresarse oralmente teniendo las ideas claras aunque en proceso de mejora en cuanto a orden de ideas que transmite",3,IF(B5="Se expresa oralmente de una forma muy básica, presentando dificultades en cuanto a orden de ideas que transmite",2,IF(B5="Prácticamente no es capaz de elaborar un pequeño discurso básico.",1,IF(B5="No evaluado",0,IF(B5="",0))))))</f>
        <v>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ht="19.5" customHeight="1">
      <c r="A6" s="8" t="s">
        <v>8</v>
      </c>
      <c r="B6" s="9" t="s">
        <v>9</v>
      </c>
      <c r="C6" s="14">
        <f>IF(B6="Tiene una óptima fluidez y comprensión lectora en textos de su nivel, siendo su entonación adecuada e incluso es capaz de captar ideas principales",4,IF(B6="La comprensión es adecuada aunque es mejorable la entonación y fluidez ",3,IF(B6="Aunque es capaz de leer, su fluidez debe progresar más ya que afecta a la comprensión",2,IF(B6="Deficiente lectura tanto en fluidez como en comprensión",1,IF(B6="No evaluado",0,IF(B6="",0))))))</f>
        <v>3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ht="19.5" customHeight="1">
      <c r="A7" s="11" t="s">
        <v>10</v>
      </c>
      <c r="B7" s="12" t="s">
        <v>11</v>
      </c>
      <c r="C7" s="13">
        <f>IF(B7="Adquiere los conceptos básicos que se enseñan y comienza a utilizarlos en sus escritos",4,IF(B7="Adquiere los conceptos que se enseñan y comienza a utilizar en sus escritos aquellos que mejor entiende",3,IF(B7="Está en proceso de adquisición de conceptos para utilizarlos en sus escritos con ayuda",2,IF(B7="No ha adquirido los conceptos, por lo que no es capaz de utilizarlos aún con ayuda.",1,IF(B7="No evaluado",0,IF(B7="",0))))))</f>
        <v>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ht="19.5" customHeight="1">
      <c r="A8" s="8" t="s">
        <v>12</v>
      </c>
      <c r="B8" s="9" t="s">
        <v>13</v>
      </c>
      <c r="C8" s="14">
        <f>IF(B8="Sus producciones están ordenadas y presentan una óptima estética y limpieza",4,IF(B8="Adecuada estética y limpieza pero mejorable el orden",3,IF(B8="Producciones desordenadas aunque con aceptable estética",2,IF(B8="No presenta ni orden ni estética en sus escritos",1,IF(B8="No evaluado",0,IF(B8="",0))))))</f>
        <v>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9.75" customHeight="1">
      <c r="A9" s="15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</row>
    <row r="10" ht="9.75" customHeight="1">
      <c r="A10" s="17" t="s">
        <v>14</v>
      </c>
      <c r="B10" s="18">
        <f>SUM(C4+C5+C6+C7+C8)/5</f>
        <v>2.4</v>
      </c>
      <c r="C10" s="19" t="str">
        <f>IF(B10&gt;3.5,"Avanzado",IF(B10=3.4,"Avanzado",IF(B10&gt;2.5,"Medio",IF(B10=2.5,"Medio",IF(B10&gt;1.5,"Iniciado",IF(B10=1.5,"Iniciado",IF(B10&lt;1.5,"No adquirida")))))))</f>
        <v>Iniciado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9.75" customHeight="1">
      <c r="A11" s="4"/>
      <c r="B11" s="4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9.75" customHeight="1">
      <c r="A12" s="5" t="s">
        <v>15</v>
      </c>
      <c r="B12" s="6" t="s">
        <v>2</v>
      </c>
      <c r="C12" s="7" t="s">
        <v>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9.5" customHeight="1">
      <c r="A13" s="8" t="s">
        <v>16</v>
      </c>
      <c r="B13" s="9" t="s">
        <v>17</v>
      </c>
      <c r="C13" s="14">
        <f>IF(B13="Aplica los principios y procesos matemáticos en distintos contextos, emitiendo juicios en la realización de cálculos de su nivel",4,IF(B13="Aplica los principios y procesos matemáticos en contextos básicos, emitiendo juicios en la realización de cálculos de su nivel",3,IF(B13="Tiene dificultades para aplicar principios y procesos básicos y no siempre emite juicios en la realización de cálculos de su nivel",2,IF(B13="No entiende principios ni procesos matemáticos, por lo que no emite juicios al realizar cálculos",1,IF(B13="No evaluado",0,IF(B13="",0))))))</f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9.5" customHeight="1">
      <c r="A14" s="11" t="s">
        <v>18</v>
      </c>
      <c r="B14" s="12" t="s">
        <v>19</v>
      </c>
      <c r="C14" s="13">
        <f>IF(B14="Adquiere los conceptos que se enseñan, los explica, asimila y es capaz de utilizarlos de forma autónoma.",4,IF(B14="Los adquiere pero le cuesta explicarlos; aunque los utiliza en sus escritos.",3,IF(B14="No es capaz de explicarlos y su utilización se realiza cuando se le dirige.",2,IF(B14="No los asimila, por lo que no es capaz ni de explicarlos ni de utilizarlos aún con ayuda.",1,IF(B14="No evaluado",0,IF(B14="",0))))))</f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9.5" customHeight="1">
      <c r="A15" s="8" t="s">
        <v>20</v>
      </c>
      <c r="B15" s="9" t="s">
        <v>21</v>
      </c>
      <c r="C15" s="14">
        <f>IF(B15="Aplica lo relacionado con la numeración y operaciones básicas en situaciones reales siendo capaz de encontrarle  sentido en contextos cotidiano.",4,IF(B15="Resuelve lo relacionado con la numeración y operaciones básicas aunque no siempre reconoce las situaciones reales en las que se utilizan.",3,IF(B15="Sólo resuelve operaciones y actividades de numeración de forma dirigida, con ayudas, y no de forma autónoma. No le encuentra sentido real",2,IF(B15="No es capaz de resolver operaciones de su nivel y lo relacionado con la numeración requiere de ayuda",1,IF(B15="No evaluado",0,IF(B15="",0))))))</f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19.5" customHeight="1">
      <c r="A16" s="11" t="s">
        <v>22</v>
      </c>
      <c r="B16" s="12" t="s">
        <v>23</v>
      </c>
      <c r="C16" s="13">
        <f>IF(B16="Resuelve problemas básicos de la vida diaria, siendo capaz de reflexionar y comprender, tratando de ofrecer soluciones lógicas.",4,IF(B16="Resuelve problemas básicos de la vida diaria pero no siempre es capaz de razonar ante una respuesta que no es lógica.",3,IF(B16="A veces resuelve problemas básicos utilizando mecanismos de repetición, aunque sin utilizar estrategias ni razonar",2,IF(B16="No entiende lo que lee, no sabe qué tiene que hacer ante un problema.",1,IF(B16="No evaluado",0,IF(B16="",0))))))</f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9.5" customHeight="1">
      <c r="A17" s="8" t="s">
        <v>24</v>
      </c>
      <c r="B17" s="9" t="s">
        <v>25</v>
      </c>
      <c r="C17" s="14">
        <f>IF(B17="Interpreta datos básicos en situaciones conocidas y es capaz de sacar conclusiones que le sirvan.",4,IF(B17="Interpreta datos básicos en situaciones conocidas pero presenta, en ocasiones, dificultades para sacar conclusiones.",3,IF(B17="Interpreta datos básicos de situaciones conocidas pero sin sacar conclusiones.",2,IF(B17="No es capaz de interpretar datos.",1,IF(B17="No evaluado",0,IF(B17="",0))))))</f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9.75" customHeight="1">
      <c r="A18" s="15"/>
      <c r="B18" s="21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9.75" customHeight="1">
      <c r="A19" s="17" t="s">
        <v>14</v>
      </c>
      <c r="B19" s="22">
        <f>SUM(C13+C14+C15+C16+C17)/5</f>
        <v>3.6</v>
      </c>
      <c r="C19" s="23" t="str">
        <f>IF(B19&gt;3.5,"Avanzado",IF(B19=3.4,"Avanzado",IF(B19&gt;2.5,"Medio",IF(B19=2.5,"Medio",IF(B19&gt;1.5,"Iniciado",IF(B19=1.5,"Iniciado",IF(B19&lt;1.5,"No adquirido")))))))</f>
        <v>Avanzado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ht="9.75" customHeight="1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9.75" customHeight="1">
      <c r="A21" s="5" t="s">
        <v>26</v>
      </c>
      <c r="B21" s="6" t="s">
        <v>2</v>
      </c>
      <c r="C21" s="7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A22" s="24" t="s">
        <v>27</v>
      </c>
      <c r="B22" s="9" t="s">
        <v>28</v>
      </c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ht="19.5" customHeight="1">
      <c r="A23" s="11" t="s">
        <v>29</v>
      </c>
      <c r="B23" s="12" t="s">
        <v>30</v>
      </c>
      <c r="C23" s="13">
        <f>IF(B23="Conoce, utiliza y es capaz de operar con las medidas y geometría en situaciones reales",4,IF(B23="Las conoce de forma memorística y opera con ellas con alguna dificultad. Le cuesta aplicarlas en la realidad",3,IF(B23="Las conoce con dificultad, le cuesta operar con ellas y no las utiliza en la realidad",2,IF(B23="No las reconoce y no es capaz de operar con ellas",1,IF(B23="No evaluado",0,IF(B23="",0))))))</f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9.5" customHeight="1">
      <c r="A24" s="24" t="s">
        <v>31</v>
      </c>
      <c r="B24" s="9" t="s">
        <v>28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9.75" customHeight="1">
      <c r="A25" s="15"/>
      <c r="B25" s="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9.75" customHeight="1">
      <c r="A26" s="17" t="s">
        <v>14</v>
      </c>
      <c r="B26" s="22">
        <f>SUM(C23)/1</f>
        <v>2</v>
      </c>
      <c r="C26" s="23" t="str">
        <f>IF(B26&gt;3.5,"Avanzado",IF(B26=3.4,"Avanzado",IF(B26&gt;2.5,"Medio",IF(B26=2.5,"Medio",IF(B26&gt;1.5,"Iniciado",IF(B26=1.5,"Iniciado",IF(B26&lt;1.5,"No adquirida")))))))</f>
        <v>Iniciado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9.75" customHeight="1">
      <c r="A28" s="5" t="s">
        <v>32</v>
      </c>
      <c r="B28" s="6" t="s">
        <v>2</v>
      </c>
      <c r="C28" s="7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>
      <c r="A29" s="24" t="s">
        <v>33</v>
      </c>
      <c r="B29" s="9" t="s">
        <v>28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9.5" customHeight="1">
      <c r="A30" s="25" t="s">
        <v>34</v>
      </c>
      <c r="B30" s="12" t="s">
        <v>28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9.5" customHeight="1">
      <c r="A31" s="24" t="s">
        <v>35</v>
      </c>
      <c r="B31" s="9" t="s">
        <v>28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9.75" customHeight="1">
      <c r="A32" s="15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9.75" customHeight="1">
      <c r="A33" s="17" t="s">
        <v>14</v>
      </c>
      <c r="B33" s="22">
        <f>SUM(C29+C30+C31)/3</f>
        <v>0</v>
      </c>
      <c r="C33" s="19" t="str">
        <f>IF(B33&gt;3.5,"Avanzado",IF(B33=3.4,"Avanzado",IF(B33&gt;2.5,"Medio",IF(B33=2.5,"Medio",IF(B33&gt;1.5,"Iniciado",IF(B33=1.5,"Iniciado",IF(B33&lt;1.5,"No adquirida")))))))</f>
        <v>No adquirida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9.75" customHeight="1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9.75" customHeight="1">
      <c r="A35" s="5" t="s">
        <v>36</v>
      </c>
      <c r="B35" s="6" t="s">
        <v>2</v>
      </c>
      <c r="C35" s="7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9.5" customHeight="1">
      <c r="A36" s="8" t="s">
        <v>37</v>
      </c>
      <c r="B36" s="9" t="s">
        <v>38</v>
      </c>
      <c r="C36" s="14">
        <f>IF(B36="Se organiza y dispone de estrategias y técnicas facilitadas en clase ",4,IF(B36="Se organiza y dispone de estrategias y técnicas facilitadas en clase aunque depende de que otra persona le guíe y organice",3,IF(B36="No utiliza las estrategias aportadas en clase, depende totalmente de otra persona para desarrollarlas y organizarse",2,IF(B36="No utiliza las estrategias aportadas en clase y tampoco se preocupa por aprender o estudiar",1,IF(B36="No evaluado",0,IF(B36="",0))))))</f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9.5" customHeight="1">
      <c r="A37" s="11" t="s">
        <v>39</v>
      </c>
      <c r="B37" s="12" t="s">
        <v>40</v>
      </c>
      <c r="C37" s="13">
        <f>IF(B37="Se autoevalúa de manera básica y es consciente de lo que sabe para aprovecharlo como punto de partida en otros aprendizajes o como mejora",4,IF(B37="Es consciente de lo que sabe y es capaz de autoevaluarse de manera básica aunque no siempre lo utiliza para adquirir otros aprendizajes",3,IF(B37="No es totalmente consciente de lo que sabe y separa unos aprendizajes de otros. Para autoevaluarse de manera básica necesita guía y ayuda",2,IF(B37="No es consciente de lo que sabe y separa los contenidos totalmente. No entiende qué es y para qué sirve la autoevaluación",1,IF(B37="No evaluado",0,IF(B37="",0))))))</f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9.5" customHeight="1">
      <c r="A38" s="8" t="s">
        <v>41</v>
      </c>
      <c r="B38" s="9" t="s">
        <v>42</v>
      </c>
      <c r="C38" s="14">
        <f>IF(B38="Muestra motivación (le encuentra sentido a lo que aprende) hacia el aprendizaje y confiando en sí mismo",4,IF(B38="Muestra motivación (le encuentra sentido a lo que aprende) hacia el aprendizaje",3,IF(B38="No entiende para qué sirve lo que aprende. Sí tiene buena actitud hacia el trabajo diario",2,IF(B38="No entiende para qué sirve lo que aprende, por lo que afecta a la motivación. Tampoco tiene buena actitud hacia el trabajo diario",1,IF(B38="No evaluado",0,IF(B38="",0))))))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9.75" customHeight="1">
      <c r="A39" s="15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9.75" customHeight="1">
      <c r="A40" s="17" t="s">
        <v>14</v>
      </c>
      <c r="B40" s="22">
        <f>SUM(C36+C37+C38)/3</f>
        <v>2.666666667</v>
      </c>
      <c r="C40" s="19" t="str">
        <f>IF(B40&gt;3.5,"Avanzado",IF(B40=3.4,"Avanzado",IF(B40&gt;2.5,"Medio",IF(B40=2.5,"Medio",IF(B40&gt;1.5,"Iniciado",IF(B40=1.5,"Iniciado",IF(B40&lt;1.5,"No adquirida")))))))</f>
        <v>Medio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9.75" customHeight="1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9.75" customHeight="1">
      <c r="A42" s="5" t="s">
        <v>43</v>
      </c>
      <c r="B42" s="6" t="s">
        <v>2</v>
      </c>
      <c r="C42" s="7" t="s">
        <v>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9.5" customHeight="1">
      <c r="A43" s="8" t="s">
        <v>44</v>
      </c>
      <c r="B43" s="9" t="s">
        <v>45</v>
      </c>
      <c r="C43" s="14">
        <f>IF(B43="Comprende que todos somos iguales y debemos respetarnos, actuando de acuerdo a ello",4,IF(B43="Comprende que todos somos iguales y debemos respetarnos",3,IF(B43="Tiene un conocimiento básico de que todos somos iguales y debemos respetarnos aunque no siempre actúa de acuerdo a ello",2,IF(B43="No tiene un conocimiento básico de que todos somos iguales y debemos respetarnos aunque no siempre actúa de acuerdo a ello",1,IF(B43="No evaluado",0,IF(B43="",0))))))</f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9.5" customHeight="1">
      <c r="A44" s="11" t="s">
        <v>46</v>
      </c>
      <c r="B44" s="12" t="s">
        <v>47</v>
      </c>
      <c r="C44" s="13">
        <f>IF(B44="Ayuda a los demás y tiene interés por resolver problemas de manera autónoma",4,IF(B44="Ayuda a los demás y resuelve problemas de manera guiada",3,IF(B44="No siempre muestra interés por resolver problemas con los demás, haciéndose necesaria la ayuda en la reflexión",2,IF(B44="Presenta situaciones conflictivas en demasiadas ocasiones",1,IF(B44="No evaluado",0,IF(B44="",0))))))</f>
        <v>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9.5" customHeight="1">
      <c r="A45" s="8" t="s">
        <v>48</v>
      </c>
      <c r="B45" s="9" t="s">
        <v>49</v>
      </c>
      <c r="C45" s="14">
        <f>IF(B45="Sabe comunicarse en actividades de grupo y participa respetando a los demás",4,IF(B45="Sabe comunicarse en actividades de grupo y participa, aunque no siempre comprende que hay que escuchar otras opiniones",3,IF(B45="Está en proceso de aprendizaje en cuanto a la comunicación en actividades de grupo (participación, acuerdos democráticos…)",2,IF(B45="Tiene dificultades para actuar en grupo, siendo mejorable su participación (en cuanto a comportamientos) y aceptación de acuerdos democráticos",1,IF(B45="No evaluado",0,IF(B45="",0))))))</f>
        <v>2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9.75" customHeight="1">
      <c r="A46" s="15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9.75" customHeight="1">
      <c r="A47" s="17" t="s">
        <v>14</v>
      </c>
      <c r="B47" s="22">
        <f>SUM(C43+C44+C45)/3</f>
        <v>3</v>
      </c>
      <c r="C47" s="19" t="str">
        <f>IF(B47&gt;3.5,"Avanzado",IF(B47=3.4,"Avanzado",IF(B47&gt;2.5,"Medio",IF(B47=2.5,"Medio",IF(B47&gt;1.5,"Iniciado",IF(B47=1.5,"Iniciado",IF(B47&lt;1.5,"No adquirido")))))))</f>
        <v>Medio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9.75" customHeight="1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9.75" customHeight="1">
      <c r="A49" s="5" t="s">
        <v>50</v>
      </c>
      <c r="B49" s="6" t="s">
        <v>2</v>
      </c>
      <c r="C49" s="7" t="s">
        <v>3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9.5" customHeight="1">
      <c r="A50" s="8" t="s">
        <v>51</v>
      </c>
      <c r="B50" s="9" t="s">
        <v>52</v>
      </c>
      <c r="C50" s="14">
        <f>IF(B50="Desarrolla la iniciativa, la imaginación y creatividad, aplicándolas en sus trabajos y tareas",4,IF(B50="Con la correspondiente guía, desarrolla la iniciativa, imaginación y creatividad en sus trabajos y tareas",3,IF(B50="Está en proceso de desarrollo de la iniciativa y creatividad en sus trabajos y tareas, requiriéndose en la mayoría de ocasiones guía y ayuda",2,IF(B50="Presenta dificultades en cuanto al desarrollo de la iniciativa, la imaginación y la creatividad en sus trabajos y tareas incluso con ayuda y guía",1,IF(B50="No evaluado",0,IF(B50="",0))))))</f>
        <v>3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9.5" customHeight="1">
      <c r="A51" s="11" t="s">
        <v>53</v>
      </c>
      <c r="B51" s="12" t="s">
        <v>54</v>
      </c>
      <c r="C51" s="13">
        <f>IF(B51="Es capaz de emplear diversos materiales y técnicas en sus trabajos y proyectos",4,IF(B51="Emplea diversos materiales básicos en sus trabajos y proyectos",3,IF(B51="Necesita ayuda para la utilización de materiales básicos en sus trabajos y proyectos",2,IF(B51="No es capaz de utilizar materiales básicos para la realización de trabajos y proyectos incluso con ayuda y/o guía",1,IF(B51="No evaluado",0,IF(B51="",0))))))</f>
        <v>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9.5" customHeight="1">
      <c r="A52" s="8" t="s">
        <v>55</v>
      </c>
      <c r="B52" s="9" t="s">
        <v>56</v>
      </c>
      <c r="C52" s="14">
        <f>IF(B52="Conoce la música como manifestación relacionada con las bellas artes y otras artístico-culturales relacionadas con el folclore y las fiestas",4,IF(B52="Conoce la música como manifestación relacionada con las bellas artes y otras artístico-culturales relacionadas con el folclore y las fiestas más básicas de su entorno",3,IF(B52="No identifica la música como manifestación relacionada con las bellas artes aunque sí conoce algo del folclore y fiestas de la localidad",2,IF(B52="No identifica la música como manifestación relacionada con las bellas artes aunque ni conoce algo del folclore y fiestas de la localidad",1,IF(B52="No evaluado",0,IF(B52="",0))))))</f>
        <v>3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9.75" customHeight="1">
      <c r="A53" s="15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9.75" customHeight="1">
      <c r="A54" s="17" t="s">
        <v>14</v>
      </c>
      <c r="B54" s="22">
        <f>SUM(C50+C51+C52)/3</f>
        <v>2.666666667</v>
      </c>
      <c r="C54" s="19" t="str">
        <f>IF(B54&gt;3.5,"Avanzado",IF(B54=3.4,"Avanzado",IF(B54&gt;2.5,"Medio",IF(B54=2.5,"Medio",IF(B54&gt;1.5,"Iniciado",IF(B54=1.5,"Iniciado",IF(B54&lt;1.5,"No adquirido")))))))</f>
        <v>Medio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9.75" customHeight="1">
      <c r="A55" s="4"/>
      <c r="B55" s="4"/>
      <c r="C55" s="20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9.75" customHeight="1">
      <c r="A56" s="5" t="s">
        <v>57</v>
      </c>
      <c r="B56" s="6" t="s">
        <v>2</v>
      </c>
      <c r="C56" s="7" t="s">
        <v>3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9.5" customHeight="1">
      <c r="A57" s="8" t="s">
        <v>58</v>
      </c>
      <c r="B57" s="9" t="s">
        <v>59</v>
      </c>
      <c r="C57" s="14">
        <f>IF(B57="Es capaz de organizar sus trabajos y tareas de manera autónoma",4,IF(B57="Es capaz de organizar sus trabajos y tareas de manera guiada",3,IF(B57="Es capaz de organizar sus trabajos y tareas con dependencia",2,IF(B57="No es capaz de organizar sus trabajos y tareas con dependencia excesiva de la supervisión",1,IF(B57="No evaluado",0,IF(B57="",0))))))</f>
        <v>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9.5" customHeight="1">
      <c r="A58" s="11" t="s">
        <v>60</v>
      </c>
      <c r="B58" s="12" t="s">
        <v>61</v>
      </c>
      <c r="C58" s="13">
        <f>IF(B58="Es capaz de adaptarse a los cambios y diferentes situaciones resolviendo sus problemas de manera autónoma",4,IF(B58="Es capaz de adaptarse a los cambios y diferentes situaciones resolviendo sus problemas con ayuda",3,IF(B58="Le cuesta adaptarse a los cambios y diferentes situaciones, por lo que necesita mucha ayuda para resolver problemas",2,IF(B58="No es capaz de adaptarse a los cambios y diferentes situaciones, por lo que la ayuda y guía se hace muy necesaria",1,IF(B58="No evaluado",0,IF(B58="",0))))))</f>
        <v>3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9.5" customHeight="1">
      <c r="A59" s="8" t="s">
        <v>62</v>
      </c>
      <c r="B59" s="9" t="s">
        <v>63</v>
      </c>
      <c r="C59" s="14">
        <f>IF(B59="Es capaz de autoevaluarse a partir de indicadores básicos, con la capacidad de tener autoconocimiento de su situación",4,IF(B59="Es capaz de autoevaluarse a partir de indicadores básicos, necesitando ayuda para conocer su situación",3,IF(B59="Necesita ayuda o guía para autoevaluarse con indicadores básicos, por lo que depende de otra persona para conocer su situación",2,IF(B59="No es capaz de autoevaluarse incluso con una ayuda en unos indicadores muy básicos, es necesaria la continua guía para que conozca su situación",1,IF(B59="No evaluado",0,IF(B59="",0))))))</f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9.5" customHeight="1">
      <c r="A60" s="11" t="s">
        <v>64</v>
      </c>
      <c r="B60" s="12" t="s">
        <v>65</v>
      </c>
      <c r="C60" s="13">
        <f>IF(B60="Sabe comunicar sus tareas o trabajos",4,IF(B60="Sabe comunicar sus tareas o trabajos mediante una guía o ayuda",3,IF(B60="Sabe comunicar sus tareas o trabajos dependiendo de una guía ",2,IF(B60="Tiene dificultades para comunicar sus tareas o trabajos dependiendo de una guía totalmente",1,IF(B60="No evaluado",0,IF(B60="",0))))))</f>
        <v>3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9.5" customHeight="1">
      <c r="A61" s="8" t="s">
        <v>66</v>
      </c>
      <c r="B61" s="9" t="s">
        <v>67</v>
      </c>
      <c r="C61" s="14">
        <f>IF(B61="Actúa de forma imaginativa, presentando interés e incluso yendo más allá de lo que se pide",4,IF(B61="Actúa con interés para cumplir con lo que se pide",3,IF(B61="Actúa con interés aunque con dificultades para cumplir con lo que se pide",2,IF(B61="No presenta un óptimo interés, afectando a cumplir con lo que se pide",1,IF(B61="No evaluado",0,IF(B61="",0))))))</f>
        <v>4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9.75" customHeight="1">
      <c r="A62" s="15"/>
      <c r="B62" s="4"/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9.75" customHeight="1">
      <c r="A63" s="17" t="s">
        <v>14</v>
      </c>
      <c r="B63" s="22">
        <f>SUM(C57+C58+C59+C60+C61)/5</f>
        <v>3.2</v>
      </c>
      <c r="C63" s="19" t="str">
        <f>IF(B63&gt;3.5,"Avanzado",IF(B63=3.4,"Avanzado",IF(B63&gt;2.5,"Medio",IF(B63=2.5,"Medio",IF(B63&gt;1.5,"Iniciado",IF(B63=1.5,"Iniciado",IF(B63&lt;1.5,"No adquirido")))))))</f>
        <v>Medio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9.75" customHeight="1">
      <c r="A65" s="26" t="s">
        <v>68</v>
      </c>
      <c r="B65" s="27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23.25" customHeight="1">
      <c r="A66" s="29"/>
      <c r="B66" s="30"/>
      <c r="C66" s="3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9.75" customHeight="1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65:C66"/>
  </mergeCells>
  <dataValidations>
    <dataValidation type="list" allowBlank="1" showErrorMessage="1" sqref="B58">
      <formula1>solución</formula1>
    </dataValidation>
    <dataValidation type="list" allowBlank="1" showErrorMessage="1" sqref="B24">
      <formula1>entorno</formula1>
    </dataValidation>
    <dataValidation type="list" allowBlank="1" showErrorMessage="1" sqref="B6">
      <formula1>lectura</formula1>
    </dataValidation>
    <dataValidation type="list" allowBlank="1" showErrorMessage="1" sqref="B52">
      <formula1>estrategias</formula1>
    </dataValidation>
    <dataValidation type="list" allowBlank="1" showErrorMessage="1" sqref="B43">
      <formula1>patrimonio</formula1>
    </dataValidation>
    <dataValidation type="list" allowBlank="1" showErrorMessage="1" sqref="B5">
      <formula1>oral</formula1>
    </dataValidation>
    <dataValidation type="list" allowBlank="1" showErrorMessage="1" sqref="B51">
      <formula1>consciencia</formula1>
    </dataValidation>
    <dataValidation type="list" allowBlank="1" showErrorMessage="1" sqref="B61">
      <formula1>creatividad</formula1>
    </dataValidation>
    <dataValidation type="list" allowBlank="1" showErrorMessage="1" sqref="B29">
      <formula1>búsqueda</formula1>
    </dataValidation>
    <dataValidation type="list" allowBlank="1" showErrorMessage="1" sqref="B31">
      <formula1>nntt</formula1>
    </dataValidation>
    <dataValidation type="list" allowBlank="1" showErrorMessage="1" sqref="B50">
      <formula1>habilidades</formula1>
    </dataValidation>
    <dataValidation type="list" allowBlank="1" showErrorMessage="1" sqref="B59">
      <formula1>independencia</formula1>
    </dataValidation>
    <dataValidation type="list" allowBlank="1" showErrorMessage="1" sqref="B14">
      <formula1>conceptos</formula1>
    </dataValidation>
    <dataValidation type="list" allowBlank="1" showErrorMessage="1" sqref="B45">
      <formula1>técnicas</formula1>
    </dataValidation>
    <dataValidation type="list" allowBlank="1" showErrorMessage="1" sqref="B38">
      <formula1>participa</formula1>
    </dataValidation>
    <dataValidation type="list" allowBlank="1" showErrorMessage="1" sqref="B36">
      <formula1>empatía</formula1>
    </dataValidation>
    <dataValidation type="list" allowBlank="1" showErrorMessage="1" sqref="B23">
      <formula1>saludable</formula1>
    </dataValidation>
    <dataValidation type="list" allowBlank="1" showErrorMessage="1" sqref="B8">
      <formula1>presentación</formula1>
    </dataValidation>
    <dataValidation type="list" allowBlank="1" showErrorMessage="1" sqref="B57">
      <formula1>criterio</formula1>
    </dataValidation>
    <dataValidation type="list" allowBlank="1" showErrorMessage="1" sqref="B22">
      <formula1>información</formula1>
    </dataValidation>
    <dataValidation type="list" allowBlank="1" showErrorMessage="1" sqref="B7">
      <formula1>gramática</formula1>
    </dataValidation>
    <dataValidation type="list" allowBlank="1" showErrorMessage="1" sqref="B37">
      <formula1>derechos</formula1>
    </dataValidation>
    <dataValidation type="list" allowBlank="1" showErrorMessage="1" sqref="B60">
      <formula1>planificación</formula1>
    </dataValidation>
    <dataValidation type="list" allowBlank="1" showErrorMessage="1" sqref="B44">
      <formula1>culturales</formula1>
    </dataValidation>
    <dataValidation type="list" allowBlank="1" showErrorMessage="1" sqref="B17">
      <formula1>datos</formula1>
    </dataValidation>
    <dataValidation type="list" allowBlank="1" showErrorMessage="1" sqref="B16">
      <formula1>problemas</formula1>
    </dataValidation>
    <dataValidation type="list" allowBlank="1" showErrorMessage="1" sqref="B13">
      <formula1>operaciones</formula1>
    </dataValidation>
    <dataValidation type="list" allowBlank="1" showErrorMessage="1" sqref="B30">
      <formula1>crítica</formula1>
    </dataValidation>
    <dataValidation type="list" allowBlank="1" showErrorMessage="1" sqref="B15">
      <formula1>medidas</formula1>
    </dataValidation>
    <dataValidation type="list" allowBlank="1" showErrorMessage="1" sqref="B4">
      <formula1>escrita</formula1>
    </dataValidation>
  </dataValidations>
  <printOptions/>
  <pageMargins bottom="0.7480314960629921" footer="0.0" header="0.0" left="0.7086614173228347" right="0.7086614173228347" top="0.7480314960629921"/>
  <pageSetup paperSize="9" orientation="landscape"/>
  <drawing r:id="rId1"/>
</worksheet>
</file>