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firstSheet="3" activeTab="3"/>
  </bookViews>
  <sheets>
    <sheet name="Integración Curricular" sheetId="1" r:id="rId1"/>
    <sheet name="Objetivos" sheetId="2" r:id="rId2"/>
    <sheet name="Criterios de Evaluación" sheetId="3" r:id="rId3"/>
    <sheet name="Criterios Por UUDD" sheetId="4" r:id="rId4"/>
    <sheet name="Criterios Por Alumno-a" sheetId="5" r:id="rId5"/>
  </sheets>
  <definedNames/>
  <calcPr fullCalcOnLoad="1"/>
</workbook>
</file>

<file path=xl/sharedStrings.xml><?xml version="1.0" encoding="utf-8"?>
<sst xmlns="http://schemas.openxmlformats.org/spreadsheetml/2006/main" count="692" uniqueCount="329">
  <si>
    <t>Objetivos Asignatura</t>
  </si>
  <si>
    <t>1. Comprender y utilizar las estrategias y los conceptos básicos de la Física y de la Química para
interpretar los fenómenos naturales, así como para analizar y valorar sus repercusiones en el desarrollo científico
y tecnológico.</t>
  </si>
  <si>
    <t>2. Aplicar, en la resolución de problemas, estrategias coherentes con los procedimientos de las ciencias,
tales como el análisis de los problemas planteados, la formulación de hipótesis, la elaboración de estrategias de
resolución y de diseño experimentales, el análisis de resultados, la consideración de aplicaciones y repercusiones
del estudio realizado.</t>
  </si>
  <si>
    <t>3. Comprender y expresar mensajes con contenido científico utilizando el lenguaje oral y escrito con
propiedad, interpretar diagramas, gráficas, tablas y expresiones matemáticas elementales, así como comunicar
argumentaciones y explicaciones en el ámbito de la ciencia.</t>
  </si>
  <si>
    <t>4. Obtener información sobre temas científicos, utilizando distintas fuentes, y emplearla, valorando su
contenido, para fundamentar y orientar trabajos sobre temas científicos.</t>
  </si>
  <si>
    <t>7. Comprender la importancia que el conocimiento en ciencias tiene para poder participar en la toma de
decisiones tanto en problemas locales como globales.</t>
  </si>
  <si>
    <t>8. Conocer y valorar las interacciones de la ciencia y la tecnología con la sociedad y el medio ambiente, para así avanzar hacia un futuro sostenible.</t>
  </si>
  <si>
    <t>5. Desarrollar actitudes críticas fundamentadas en el conocimiento científico para analizar, individualmente
o en grupo, cuestiones relacionadas con las ciencias y la tecnología.</t>
  </si>
  <si>
    <t>6. Desarrollar actitudes y hábitos saludables que permitan hacer frente a problemas de la sociedad
actual en aspectos relacionados con el uso y consumo de nuevos productos.</t>
  </si>
  <si>
    <t>9. Reconocer el carácter evolutivo y creativo de la Física y de la Química y sus aportaciones a lo largo de
la historia.</t>
  </si>
  <si>
    <t>El método científico: sus etapas.</t>
  </si>
  <si>
    <t>Medida de magnitudes. Sistema Internacional de Unidades.</t>
  </si>
  <si>
    <t>Utilización de las Tecnologías de la Información y la Comunicación.</t>
  </si>
  <si>
    <t>Notación científica.</t>
  </si>
  <si>
    <t>El trabajo en el laboratorio. Proyecto de investigación.</t>
  </si>
  <si>
    <t>Bloque 2. La materia.</t>
  </si>
  <si>
    <t>Propiedades de la materia.</t>
  </si>
  <si>
    <t>Leyes de los gases.</t>
  </si>
  <si>
    <t xml:space="preserve">Estados de agregación. Cambios de estado. </t>
  </si>
  <si>
    <t>Modelo cinético-molecular.</t>
  </si>
  <si>
    <t>Sustancias puras y mezclas. Mezclas de especial interés: disoluciones acuosas, aleaciones y coloides.</t>
  </si>
  <si>
    <t>Métodos de separación de mezclas.</t>
  </si>
  <si>
    <t>Bloque 3. Los cambios.</t>
  </si>
  <si>
    <t>Cambios físicos y cambios químicos.</t>
  </si>
  <si>
    <t>La reacción química.</t>
  </si>
  <si>
    <t>La química en la sociedad y el medio ambiente.</t>
  </si>
  <si>
    <t>Bloque 4. El movimiento y las fuerzas</t>
  </si>
  <si>
    <t>Velocidad media y velocidad instantánea.</t>
  </si>
  <si>
    <t>Concepto de aceleración.</t>
  </si>
  <si>
    <t>Máquinas simples</t>
  </si>
  <si>
    <t>Bloque 5. Energía.</t>
  </si>
  <si>
    <t>Energía. Unidades. Tipos.</t>
  </si>
  <si>
    <t>Transformaciones de la energía y su conservación.</t>
  </si>
  <si>
    <t>Fuentes de energía.</t>
  </si>
  <si>
    <t>Uso racional de la energía.</t>
  </si>
  <si>
    <t>Las energías renovables en Andalucía.</t>
  </si>
  <si>
    <t>Energía térmica.</t>
  </si>
  <si>
    <t>El calor y la temperatura.</t>
  </si>
  <si>
    <t>La luz.</t>
  </si>
  <si>
    <t>El sonido.</t>
  </si>
  <si>
    <t>12. Reconocer la importancia que las energías renovables tienen en Andalucía.</t>
  </si>
  <si>
    <t>1.1. Formula hipótesis para explicar fenómenos cotidianos utilizando teorías y modelos científicos.</t>
  </si>
  <si>
    <t>1.2. Registra observaciones, datos y resultados de manera organizada y rigurosa, y los comunica de forma oral y escrita utilizando esquemas, gráficos, tablas y expresiones matemáticas.</t>
  </si>
  <si>
    <t>2.1. Relaciona la investigación científica con las aplicaciones tecnológicas en la vida cotidiana.</t>
  </si>
  <si>
    <t>3.1. Establece relaciones entre magnitudes y unidades utilizando, preferentemente, el Sistema Internacional de Unidades y la notación científica para expresar los resultados.</t>
  </si>
  <si>
    <t>4.1. Reconoce e identifica los símbolos más frecuentes utilizados en el etiquetado de productos químicos e instalaciones, interpretando su  significado.</t>
  </si>
  <si>
    <t>4.2. Identifica material e instrumentos básicos de laboratorio y conoce su forma de utilización para la realización de experiencias respetando las normas de seguridad e identificando actitudes y medidas de actuación preventivas.</t>
  </si>
  <si>
    <t>5.1. Selecciona, comprende e interpreta información relevante en un texto de divulgación científica y transmite las conclusiones obtenidas utilizando el lenguaje oral y escrito con propiedad.</t>
  </si>
  <si>
    <t>5.2. Identifica las principales características ligadas a la fiabilidad y objetividad del flujo de información existente en internet y otros medios digitales.</t>
  </si>
  <si>
    <t>6.1. Realiza pequeños trabajos de investigación sobre algún tema objeto de estudio aplicando el método científico, y utilizando las TIC para la búsqueda y selección de información y presentación de conclusiones.</t>
  </si>
  <si>
    <t>6.2. Participa, valora, gestiona y respeta el trabajo individual y en equipo.</t>
  </si>
  <si>
    <t>1.3. Describe la determinación experimental del volumen y de la masa de un sólido y calcula su densidad.</t>
  </si>
  <si>
    <t>1.2. Relaciona propiedades de los materiales de nuestro entorno con el uso que se hace de ellos.</t>
  </si>
  <si>
    <t>1.1. Distingue entre propiedades generales y propiedades características de la materia, utilizando estas últimas para la caracterización de sustancias.</t>
  </si>
  <si>
    <t>2.1. Justifica que una sustancia puede presentarse en distintos estados de agregación dependiendo de las condiciones de presión y temperatura en las que se encuentre.</t>
  </si>
  <si>
    <t>2.2. Explica las propiedades de los gases, líquidos y sólidos utilizando el modelo cinético-molecular.</t>
  </si>
  <si>
    <t>2.3. Describe e interpreta los cambios de estado de la materia utilizando el modelo cinético-molecular y lo aplica a la interpretación de fenómenos cotidianos.</t>
  </si>
  <si>
    <t>2.4. Deduce a partir de las gráficas de calentamiento de una sustancia sus puntos de fusión y ebullición, y la identifica utilizando las tablas de datos necesarias.</t>
  </si>
  <si>
    <t>3.1. Justifica el comportamiento de los gases en situaciones cotidianas relacionándolo con el modelo cinético-molecular.</t>
  </si>
  <si>
    <t>3.2. Interpreta gráficas, tablas de resultados y experiencias que relacionan la presión, el volumen y la temperatura de un gas utilizando el modelo cinético-molecular y las leyes de los gases.</t>
  </si>
  <si>
    <t>4.2. Identifica el disolvente y el soluto al analizar la composición de mezclas homogéneas de especial interés.</t>
  </si>
  <si>
    <t>4.1. Distingue y clasifica sistemas materiales de uso cotidiano en sustancias puras y mezclas, especificando en este último caso si se trata de mezclas homogéneas, heterogéneas o coloides.</t>
  </si>
  <si>
    <t>4.3. Realiza experiencias sencillas de preparación de disoluciones, describe el procedimiento seguido y el material utilizado, determina la concentración y la expresa en gramos por litro.</t>
  </si>
  <si>
    <t>5.1. Diseña métodos de separación de mezclas según las propiedades características de las sustancias que las componen, describiendo el material de laboratorio adecuado.</t>
  </si>
  <si>
    <t xml:space="preserve">1.1. Distingue entre cambios físicos y químicos en acciones de la vida cotidiana en función de que haya o no formación de nuevas sustancias. </t>
  </si>
  <si>
    <t>1.2. Describe el procedimiento de realización experimentos sencillos en los que se ponga de manifiesto la formación de nuevas sustancias y reconoce que se trata de cambios químicos.</t>
  </si>
  <si>
    <t>2.1. Identifica cuáles son los reactivos y los productos de reacciones químicas sencillas interpretando la representación esquemática de una reacción química.</t>
  </si>
  <si>
    <t>6.1. Clasifica algunos productos de uso cotidiano en función de su procedencia natural o sintética.</t>
  </si>
  <si>
    <t>6.2. Identifica y asocia productos procedentes de la industria química con su contribución a la mejora de la calidad de vida de las personas.</t>
  </si>
  <si>
    <t>7.1. Describe el impacto medioambiental del dióxido de carbono, los óxidos de azufre, los óxidos de nitrógeno y los CFC y otros gases de efecto invernadero relacionándolo con los problemas medioambientales de ámbito global.</t>
  </si>
  <si>
    <t>7.2. Propone medidas y actitudes, a nivel individual y colectivo, para mitigar los problemas medioambientales de importancia global.</t>
  </si>
  <si>
    <t>7.3. Defiende razonadamente la influencia que el desarrollo de la industria química ha tenido en el progreso de la sociedad, a partir de
fuentes científicas de distinta procedencia.</t>
  </si>
  <si>
    <t>2.1. Determina, experimentalmente o a través de aplicaciones informáticas, la velocidad media de un cuerpo interpretando el resultado.</t>
  </si>
  <si>
    <t>2.2. Realiza cálculos para resolver problemas cotidianos utilizando el concepto de velocidad.</t>
  </si>
  <si>
    <t>3.1. Deduce la velocidad media e instantánea a partir de las  epresentaciones gráficas del espacio y de la velocidad en función del tiempo.</t>
  </si>
  <si>
    <t>3.2. Justifica si un movimiento es acelerado o no a partir de las representaciones gráficas del espacio y de la velocidad en función del tiempo.</t>
  </si>
  <si>
    <t>4.1. Interpreta el funcionamiento de máquinas mecánicas simples considerando la fuerza y la distancia al eje de giro y realiza cálculos sencillos sobre el efecto multiplicador de la fuerza producido por estas máquinas.</t>
  </si>
  <si>
    <t>7.1. Relaciona cuantitativamente la velocidad de la luz con el tiempo que tarda en llegar a la Tierra desde objetos celestes lejanos y con la distancia a la que se encuentran dichos objetos, interpretando los valores obtenidos.</t>
  </si>
  <si>
    <t>1.1. Argumenta que la energía se puede transferir, almacenar o disipar, pero no crear ni destruir, utilizando ejemplos.</t>
  </si>
  <si>
    <t>1.2. Reconoce y define la energía como una magnitud expresándola en la unidad correspondiente en el Sistema Internacional.</t>
  </si>
  <si>
    <t>2.1. Relaciona el concepto de energía con la capacidad de producir cambios e identifica los diferentes tipos de energía que se ponen de manifiesto en situaciones cotidianas explicando las transformaciones de unas formas a otras.</t>
  </si>
  <si>
    <t>3.1. Explica el concepto de temperatura en términos del modelo cinético-molecular diferenciando entre temperatura, energía y calor.</t>
  </si>
  <si>
    <t>3.2. Conoce la existencia de una escala absoluta de temperatura y relaciona las escalas de Celsius y Kelvin.</t>
  </si>
  <si>
    <t>3.3. Identifica los mecanismos de transferencia de energía reconociéndolos en diferentes situaciones cotidianas y fenómenos atmosféricos, justificando la selección de materiales para edificios y en el diseño de sistemas de calentamiento.</t>
  </si>
  <si>
    <t>4.1. Explica el fenómeno de la dilatación a partir de alguna de sus aplicaciones como los termómetros de líquido, juntas de dilatación en estructuras, etc.</t>
  </si>
  <si>
    <t>4.2. Explica la escala Celsius estableciendo los puntos fijos de un termómetro basado en la dilatación de un líquido volátil.</t>
  </si>
  <si>
    <t>4.3. Interpreta cualitativamente fenómenos cotidianos y experiencias donde se ponga de manifiesto el equilibrio térmico asociándolo con la igualación de temperaturas.</t>
  </si>
  <si>
    <t>5.1. Reconoce, describe y compara las fuentes renovables y no renovables de energía, analizando con sentido crítico su impacto medioambiental.</t>
  </si>
  <si>
    <t>6.1. Compara las principales fuentes de energía de consumo humano, a partir de la distribución geográfica de sus recursos y los efectos  medioambientales.</t>
  </si>
  <si>
    <t>6.2. Analiza la predominancia de las fuentes de energía convencionales) frente a las alternativas, argumentando los motivos por los que estas últimas aún no están suficientemente explotadas.</t>
  </si>
  <si>
    <t>7.1. Interpreta datos comparativos sobre la evolución del consumo de energía mundial proponiendo medidas que pueden contribuir al ahorro individual y colectivo.</t>
  </si>
  <si>
    <t>12.1. Valora la utilidad y el potencial de las energías renovables en Andalucía</t>
  </si>
  <si>
    <t>13.1. Conoce los fenómenos de reflexión y refracción de la luz.</t>
  </si>
  <si>
    <t>15.1. Conoce el problema de la contaminación acústica y lumínica.</t>
  </si>
  <si>
    <t>14.1. Identifica los fenómenos de eco y reverberación.</t>
  </si>
  <si>
    <t>16.1. Construye y expone un proyecto de investigación relacionado con los instrumentos ópticos utilizando las TICs.</t>
  </si>
  <si>
    <t>Metodología</t>
  </si>
  <si>
    <t>Bloque</t>
  </si>
  <si>
    <t>Bloque 1. La actividad científica</t>
  </si>
  <si>
    <t xml:space="preserve">1. Reconocer e identificar las características del método científico. </t>
  </si>
  <si>
    <t xml:space="preserve">2. Valorar la investigación científica y su impacto en la industria y en el desarrollo de la sociedad. </t>
  </si>
  <si>
    <t>3. Conocer los procedimientos científicos para determinar magnitudes.</t>
  </si>
  <si>
    <t xml:space="preserve"> CMCT</t>
  </si>
  <si>
    <t>CMCT</t>
  </si>
  <si>
    <t>CCL, CSC</t>
  </si>
  <si>
    <t xml:space="preserve">4. Reconocer los materiales, e instrumentos básicos del laboratorio de Física y de Química; conocer y respetar las normas de seguridad y de eliminación de residuos para la protección del medio ambiente. </t>
  </si>
  <si>
    <t>CCL, CMCT, CAA, CSC</t>
  </si>
  <si>
    <t xml:space="preserve">5. Interpretar la información sobre temas científicos de carácter divulgativo que aparece en publicaciones y medios de comunicación. </t>
  </si>
  <si>
    <t>CCL, CSC, CAA</t>
  </si>
  <si>
    <t xml:space="preserve">6. Desarrollar pequeños trabajos de investigación en los que se ponga en práctica la aplicación del método científico y la utilización de las TIC. </t>
  </si>
  <si>
    <t>CCL, CMCT, CD, CAA, SIEP</t>
  </si>
  <si>
    <t xml:space="preserve">1. Reconocer las propiedades generales y características de la materia y relacionarlas con su naturaleza y sus aplicaciones. </t>
  </si>
  <si>
    <t>CMCT, CAA</t>
  </si>
  <si>
    <t xml:space="preserve">2. Justificar las propiedades de los diferentes estados de agregación de la materia y sus cambios de estado, a través del modelo cinético-molecular. </t>
  </si>
  <si>
    <t>3. Establecer las relaciones entre las variables de las que depende el estado de un gas a partir de representaciones gráficas y/o tablas de resultados obtenidos en experiencias de laboratorio o simulaciones por ordenador.</t>
  </si>
  <si>
    <t xml:space="preserve"> CMCT, CD, CAA</t>
  </si>
  <si>
    <t xml:space="preserve">4. Identificar sistemas materiales como sustancias puras o mezclas y valorar la importancia y las aplicaciones de mezclas de especial interés. </t>
  </si>
  <si>
    <t>CCL, CMCT, CSC</t>
  </si>
  <si>
    <t xml:space="preserve">5. Proponer métodos de separación de los componentes de una mezcla. </t>
  </si>
  <si>
    <t>CCL, CMCT, CAA</t>
  </si>
  <si>
    <t>* En Andalucía se han redistribuido algunos criterios de evaluación del RD 1105/2014</t>
  </si>
  <si>
    <t xml:space="preserve">1. Distinguir entre cambios físicos y químicos mediante la realización de experiencias sencillas que pongan de manifiesto si se forman o no nuevas sustancias. </t>
  </si>
  <si>
    <t xml:space="preserve">2. Caracterizar las reacciones químicas como cambios de unas sustancias en otras. </t>
  </si>
  <si>
    <t>6. Reconocer la importancia de la química en la obtención de nuevas sustancias y su importancia en la mejora de la calidad de vida de las personas.</t>
  </si>
  <si>
    <t xml:space="preserve"> CAA, CSC</t>
  </si>
  <si>
    <t xml:space="preserve">7. Valorar la importancia de la industria química en la sociedad y su influencia en el medio ambiente. </t>
  </si>
  <si>
    <t>CCL, CAA, CSC</t>
  </si>
  <si>
    <t xml:space="preserve">2. Establecer la velocidad de un cuerpo como la relación entre el espacio recorrido y el tiempo invertido en recorrerlo. </t>
  </si>
  <si>
    <t xml:space="preserve">3. Diferenciar entre velocidad media e instantánea a partir de gráficas espacio/tiempo y velocidad/ tiempo, y deducir el valor de la aceleración utilizando éstas últimas. </t>
  </si>
  <si>
    <t xml:space="preserve">4. Valorar la utilidad de las máquinas simples en la transformación de un movimiento en otro diferente, y la reducción de la fuerza aplicada necesaria. </t>
  </si>
  <si>
    <t>7. Identificar los diferentes niveles de agrupación entre cuerpos celestes, desde los cúmulos de galaxias a los sistemas planetarios, y analizar el orden de magnitud de las distancias implicadas.</t>
  </si>
  <si>
    <t xml:space="preserve">1. Reconocer que la energía es la capacidad de producir transformaciones o cambios. </t>
  </si>
  <si>
    <t xml:space="preserve">2. Identificar los diferentes tipos de energía puestos de manifiesto en fenómenos cotidianos y en experiencias sencillas realizadas en el laboratorio. </t>
  </si>
  <si>
    <t xml:space="preserve">3. Relacionar los conceptos de energía, calor y temperatura en términos de la teoría cinético-molecular y describir los mecanismos por los que se transfiere la energía térmica en diferentes situaciones cotidianas. </t>
  </si>
  <si>
    <t xml:space="preserve">4. Interpretar los efectos de la energía térmica sobre los cuerpos en situaciones cotidianas y en experiencias de laboratorio. </t>
  </si>
  <si>
    <t xml:space="preserve">5. Valorar el papel de la energía en nuestras vidas, identificar las diferentes fuentes, comparar el impacto medioambiental de las mismas y reconocer la importancia del ahorro energético para un desarrollo sostenible. </t>
  </si>
  <si>
    <t xml:space="preserve">6. Conocer y comparar las diferentes fuentes de energía empleadas en la vida diaria en un contexto global que implique aspectos económicos y medioambientales. </t>
  </si>
  <si>
    <t>CCL, CAA, CSC, SIeP</t>
  </si>
  <si>
    <t xml:space="preserve">7. Valorar la importancia de realizar un consumo responsable de las fuentes energéticas. </t>
  </si>
  <si>
    <t xml:space="preserve">13. Identificar los fenómenos de reflexión y refracción de la luz. </t>
  </si>
  <si>
    <t xml:space="preserve">14. Reconocer los fenómenos de eco y reverberación. </t>
  </si>
  <si>
    <t xml:space="preserve">15. Valorar el problema de la contaminación acústica y lumínica. </t>
  </si>
  <si>
    <t xml:space="preserve">16. Elaborar y defender un proyecto de investigación sobre instrumentos ópticos aplicando las TIC. </t>
  </si>
  <si>
    <t>CCL, CD, CAA, SIEP</t>
  </si>
  <si>
    <t>* En Andalucía se han redistribuido algunos criterios de evaluación del RD 1105/2014 y se han añadido algunos propios.</t>
  </si>
  <si>
    <t>Exposición y explicación teórica en el aula. Realización de trabajos de investigación grupal y exposición en clase de los mismos.</t>
  </si>
  <si>
    <t>Exposición y explicación teórica en el aula. Realización de problemas matemáticos en clase y en casa.</t>
  </si>
  <si>
    <t>Exposición y explicación teórica en el aula. Realización de ejercicios de identificación de sustancias nocivas en las etiquetas de los productos presentes en su dia a dia.</t>
  </si>
  <si>
    <t>Exposición y explicación teórica en el aula. Realización de ejercicios de identificación de materiales de laboratorio presentes en el mismo.</t>
  </si>
  <si>
    <t>Realización de un trabajo por parejas en el que se analizan de forma crítica varias noticias de carácter científico de internet. Uso de las TIC en el aula.</t>
  </si>
  <si>
    <t>Realización de un trabajo  en grupo en el que se analizan de forma crítica varias noticias de carácter científico de internet. Uso de las TIC en el aula. Exposición del resultado en forma de presentación anteel grupo clase.</t>
  </si>
  <si>
    <t>Exposición y explicación teórica en el aula. Realización de ejercicios teóricos y prácticos relacionados.</t>
  </si>
  <si>
    <t>Exposición y explicación teórica en el aula. Realización de ejercicios teóricos y prácticos relacionados.Trabajo por parejas consistente en el uso de las TIC para la realización de representaciones gráficas.</t>
  </si>
  <si>
    <t>Exposición y explicación teórica en el aula. Realización de ejercicios de identificación de sustancias naturales y sintéticas en los productos presentes en su dia a dia.</t>
  </si>
  <si>
    <t>Exposición y explicación teórica en el aula. Realización de ejercicios de identificación de sustancias industriales en los productos presentes en su dia a dia.</t>
  </si>
  <si>
    <t>Exposición y explicación teórica en el aula. Realización de ejercicios de investigación acerca de las emisiones nocivas que se producen. Trabajo en grupos utilizando las TIC y exposición en el grupo clase del mismo.</t>
  </si>
  <si>
    <t>Exposición y explicación teórica en el aula. Realización de ejercicios teóricos y prácticos relacionados utilizando las TIC como recurso.</t>
  </si>
  <si>
    <t>Exposición y explicación teórica en el aula. Realización de ejercicios teóricos y prácticos relacionados utilizando además las TIC como recurso.</t>
  </si>
  <si>
    <t>Exposición y explicación teórica en el aula. Realización de ejercicios teóricos y prácticos relacionados .</t>
  </si>
  <si>
    <t>Exposición y explicación teórica en el aula. Realización de ejercicios teóricos y prácticos relacionados utilizando además las TIC como recurso. Utilización de programas específicos para el cálculo de distancias y la visualización de objetos celestes.</t>
  </si>
  <si>
    <t>Exposición y explicación teórica en el aula. Realización de ejercicios teóricos y prácticos relacionados . Utilizar ejemplos de la vida cotidiana para ilustrar las transformaciones energéticas.</t>
  </si>
  <si>
    <t>Exposición y explicación teórica en el aula. Realización de ejercicios teóricos y prácticos relacionados . Realización de un trabajo de investigación por parejas acerca de la importancia y aplicaciones de la energía renovables y su posible impacto en nuestra vida cotidiana.</t>
  </si>
  <si>
    <t>Realización de un trabajo de investigación acerca del consumo energético de los países occidentales y comparación del mismo con el consumo de los países más desfavorecidos. Análisis de la factura de la luz y el agua. Propuestas de ahorro de recursos energéticos en nuestra vida.</t>
  </si>
  <si>
    <t>Realizar un trabajo en grupos y una exposición (presentación) acerca del potencial energético en Andalucía basado en las energías renovables. Qué energías renovables se podrían implementar en el entorno justificando la respuesta.</t>
  </si>
  <si>
    <t>Exposición y explicación teórica en el aula. Realización de ejercicios teóricos y prácticos relacionados . Utilizar ejemplos de la vida cotidiana para ilustrar la reflexión y la refracción de la luz.</t>
  </si>
  <si>
    <t>Exposición y explicación teórica en el aula. Realización de ejercicios teóricos y prácticos relacionados . Utilizar ejemplos de la vida cotidiana para ilustrar el eco y la reverberación del sonido.</t>
  </si>
  <si>
    <t>Realización de ejercicios teóricos y prácticos relacionados . Utilizar ejemplos de la vida cotidiana para ilustrar el problema asociado a la contaminación acústica y lumínica haciendo hincapie en los problemas de salud asociados.</t>
  </si>
  <si>
    <t xml:space="preserve">Realización de un trabajo práctico en grupo y su exposición en una presentación frente al grupo-clase relacionado con diferentes instrumentos ópticos, como el telescopio, el microscopio, las prótesis ópticas (gafas), etc.. </t>
  </si>
  <si>
    <t>Contenidos (O. 14/07/16)</t>
  </si>
  <si>
    <t>Criterios Eva. (O. 14/07/16)</t>
  </si>
  <si>
    <t>Estándares de aprendizaje(RD 1105/16)</t>
  </si>
  <si>
    <t>Comp. clave</t>
  </si>
  <si>
    <t>Perfil de Materia Física y Química 2º ESO</t>
  </si>
  <si>
    <t>Objetivos de  Física y Química 2º ESO</t>
  </si>
  <si>
    <t>B1C1. Reconocer e identificar las características del método científico. CMCT.</t>
  </si>
  <si>
    <t>B1C2. Valorar la investigación científica y su impacto en la industria y en el desarrollo de la sociedad. CCL, CSC.</t>
  </si>
  <si>
    <t>B1C3. Conocer los procedimientos científicos para determinar magnitudes. CMCT</t>
  </si>
  <si>
    <t>B1C4. Reconocer los materiales, e instrumentos básicos del laboratorio de Física y de Química; conocer y respetar las normas de seguridad y de eliminación de residuos para la protección del medio ambiente. CCL, CMCT, CAA, CSC.</t>
  </si>
  <si>
    <t>B1C5. Interpretar la información sobre temas científicos de carácter divulgativo que aparece en publicaciones y medios de comunicación. CCL, CSC, CAA.</t>
  </si>
  <si>
    <t>B1C6. Desarrollar pequeños trabajos de investigación en los que se ponga en práctica la aplicación del método científico y la utilización de las TIC. CCL, CMCT, CD, CAA, SIEP.</t>
  </si>
  <si>
    <t>B2C1. Reconocer las propiedades generales y características de la materia y relacionarlas con su naturaleza y sus aplicaciones. CMCT, CAA.</t>
  </si>
  <si>
    <t>B2C2. Justificar las propiedades de los diferentes estados de agregación de la materia y sus cambios de estado, a través del modelo cinético-molecular. CMCT, CAA.</t>
  </si>
  <si>
    <t>B2C3. Establecer las relaciones entre las variables de las que depende el estado de un gas a partir de representaciones gráficas y/o tablas de resultados obtenidos en experiencias de laboratorio o simulaciones por ordenador. CMCT, CD, CAA.</t>
  </si>
  <si>
    <t>B2C4. Identificar sistemas materiales como sustancias puras o mezclas y valorar la importancia y las aplicaciones de mezclas de especial interés. CCL, CMCT, CSC.</t>
  </si>
  <si>
    <t>B2C5. Proponer métodos de separación de los componentes de una mezcla. CCL, CMCT, CAA.</t>
  </si>
  <si>
    <t>B3C1. Distinguir entre cambios físicos y químicos mediante la realización de experiencias sencillas que pongan de manifiesto si se forman o no nuevas sustancias. CCL, CMCT, CAA.</t>
  </si>
  <si>
    <t>B3C2. Caracterizar las reacciones químicas como cambios de unas sustancias en otras. CMCT.</t>
  </si>
  <si>
    <t>B3C6. Reconocer la importancia de la química en la obtención de nuevas sustancias y su importancia en la mejora de la calidad de vida de las personas. CAA, CSC.</t>
  </si>
  <si>
    <t>B3C7. Valorar la importancia de la industria química en la sociedad y su influencia en el medio ambiente. CCL, CAA, CSC.</t>
  </si>
  <si>
    <t>B4C2. Establecer la velocidad de un cuerpo como la relación entre el espacio recorrido y el tiempo invertido en recorrerlo. CMCT.</t>
  </si>
  <si>
    <t>B5C1. Reconocer que la energía es la capacidad de producir transformaciones o cambios. CMCT.</t>
  </si>
  <si>
    <t>B5C2. Identificar los diferentes tipos de energía puestos de manifiesto en fenómenos cotidianos y en experiencias sencillas realizadas en el laboratorio. CMCT, CAA.</t>
  </si>
  <si>
    <t>B5C3. Relacionar los conceptos de energía, calor y temperatura en términos de la teoría cinético-molecular y describir los mecanismos por los que se transfiere la energía térmica en diferentes situaciones cotidianas. CCL, CMCT, CAA.</t>
  </si>
  <si>
    <t>B5C4. Interpretar los efectos de la energía térmica sobre los cuerpos en situaciones cotidianas y en experiencias de laboratorio. CCL, CMCT, CAA, CSC.</t>
  </si>
  <si>
    <t>B5C5. Valorar el papel de la energía en nuestras vidas, identificar las diferentes fuentes, comparar el impacto medioambiental de las mismas y reconocer la importancia del ahorro energético para un desarrollo sostenible. CCL, CAA, CSC.</t>
  </si>
  <si>
    <t>B5C6. Conocer y comparar las diferentes fuentes de energía empleadas en la vida diaria en un contexto global que implique aspectos económicos y medioambientales. CCL, CAA, CSC, SIeP</t>
  </si>
  <si>
    <t>B5C7. Valorar la importancia de realizar un consumo responsable de las fuentes energéticas. CCL, CAA, CSC.</t>
  </si>
  <si>
    <t>B5C12. Reconocer la importancia que las energías renovables tienen en Andalucía.</t>
  </si>
  <si>
    <t>B5C13. Identificar los fenómenos de reflexión y refracción de la luz. CMCT</t>
  </si>
  <si>
    <t>B5C14. Reconocer los fenómenos de eco y reverberación. CMCT.</t>
  </si>
  <si>
    <t>B5C15. Valorar el problema de la contaminación acústica y lumínica. CCL, CSC.</t>
  </si>
  <si>
    <t>B5C16. Elaborar y defender un proyecto de investigación sobre instrumentos ópticos aplicando las TIC. CCL, CD, CAA, SIEP</t>
  </si>
  <si>
    <t>Criterios de Evaluación  Física y Química 2º ESO (Orden 14/07/2016)</t>
  </si>
  <si>
    <t>B4C3. Diferenciar entre velocidad media e instantánea a partir de gráficas espacio/tiempo y velocidad/ tiempo, y deducir el valor de la aceleración utilizando éstas últimas. CMCT, CAA.</t>
  </si>
  <si>
    <t>B4C4. Valorar la utilidad de las máquinas simples en la transformación de un movimiento en otro diferente, y la reducción de la fuerza aplicada necesaria. CCL, CMCT, CAA.</t>
  </si>
  <si>
    <t>B4C7. Identificar los diferentes niveles de agrupación entre cuerpos celestes, desde los cúmulos de galaxias a los sistemas planetarios, y analizar el orden de magnitud de las distancias implicadas. CCL, CMCT, CAA.</t>
  </si>
  <si>
    <t>ID</t>
  </si>
  <si>
    <t>Criterio</t>
  </si>
  <si>
    <t>Total</t>
  </si>
  <si>
    <t>31 Criterios</t>
  </si>
  <si>
    <t>B1C1</t>
  </si>
  <si>
    <t>B1C2</t>
  </si>
  <si>
    <t>B1C3</t>
  </si>
  <si>
    <t>B1C4</t>
  </si>
  <si>
    <t>B1C5</t>
  </si>
  <si>
    <t>B1C6</t>
  </si>
  <si>
    <t>B2C1</t>
  </si>
  <si>
    <t>B2C2</t>
  </si>
  <si>
    <t>B2C3</t>
  </si>
  <si>
    <t>B2C4</t>
  </si>
  <si>
    <t>B2C5</t>
  </si>
  <si>
    <t>B3C1</t>
  </si>
  <si>
    <t>B3C2</t>
  </si>
  <si>
    <t>B3C6</t>
  </si>
  <si>
    <t>B3C7</t>
  </si>
  <si>
    <t>B4C2</t>
  </si>
  <si>
    <t>B4C3</t>
  </si>
  <si>
    <t>B4C4</t>
  </si>
  <si>
    <t>B4C7</t>
  </si>
  <si>
    <t>B5C1</t>
  </si>
  <si>
    <t>B5C2</t>
  </si>
  <si>
    <t>B5C3</t>
  </si>
  <si>
    <t>B5C4</t>
  </si>
  <si>
    <t>B5C5</t>
  </si>
  <si>
    <t>B5C6</t>
  </si>
  <si>
    <t>B5C7</t>
  </si>
  <si>
    <t>B5C12</t>
  </si>
  <si>
    <t>B5C13</t>
  </si>
  <si>
    <t>B5C14</t>
  </si>
  <si>
    <t>B5C15</t>
  </si>
  <si>
    <t>B5C16</t>
  </si>
  <si>
    <t>Unidad Didáctica</t>
  </si>
  <si>
    <t>UD0. Metodología Científica</t>
  </si>
  <si>
    <t>Criterios</t>
  </si>
  <si>
    <t>Instrumentos</t>
  </si>
  <si>
    <t>UD1. La Materia</t>
  </si>
  <si>
    <t>UD2. Estados de Agregación</t>
  </si>
  <si>
    <t>UD3. Cambios Químicos en los Sistemas Materiales</t>
  </si>
  <si>
    <t>UD4. Fuerzas y Movimientos</t>
  </si>
  <si>
    <t>UD5. Energía Mecánica</t>
  </si>
  <si>
    <t>UD6. Energía Térmica</t>
  </si>
  <si>
    <t>UD7. Fuentes de Energía</t>
  </si>
  <si>
    <t>% Criterios</t>
  </si>
  <si>
    <t>% Global Criterios</t>
  </si>
  <si>
    <t>Total UD0</t>
  </si>
  <si>
    <t>Total UD1</t>
  </si>
  <si>
    <t>Total UD2</t>
  </si>
  <si>
    <t>Total UD3</t>
  </si>
  <si>
    <t>Total UD4</t>
  </si>
  <si>
    <t>Total UD5</t>
  </si>
  <si>
    <t>Total UD6</t>
  </si>
  <si>
    <t>Total UD7</t>
  </si>
  <si>
    <t>TOTAL</t>
  </si>
  <si>
    <t>Instrumentos:</t>
  </si>
  <si>
    <t xml:space="preserve"> PO=Pregunta oral</t>
  </si>
  <si>
    <t>EX= Prueba escrita</t>
  </si>
  <si>
    <t>TR=Trabajo</t>
  </si>
  <si>
    <t>Cu=Cuaderno</t>
  </si>
  <si>
    <t>Ac=Actitud</t>
  </si>
  <si>
    <t>CCCC por Crit</t>
  </si>
  <si>
    <t>CCL</t>
  </si>
  <si>
    <t>CSC</t>
  </si>
  <si>
    <t>CD</t>
  </si>
  <si>
    <t>CAA</t>
  </si>
  <si>
    <t>SIE</t>
  </si>
  <si>
    <t xml:space="preserve">Competencia en comunicación lingüística CCL </t>
  </si>
  <si>
    <t xml:space="preserve">Competencia matemática y competencias básicas en ciencia y tecnología CMCT </t>
  </si>
  <si>
    <t xml:space="preserve">Competencia Digital CD </t>
  </si>
  <si>
    <t xml:space="preserve">Competencia para Aprender a aprender CPAA </t>
  </si>
  <si>
    <t xml:space="preserve">Sentido de la iniciativa y espíritu emprendedor SIE </t>
  </si>
  <si>
    <t xml:space="preserve">Conciencia y expresiones culturales CEC </t>
  </si>
  <si>
    <t xml:space="preserve">Competencias Sociales y cívicas CSC </t>
  </si>
  <si>
    <t>Criterios Por Unidad Didáctica Física y Química 2º ESO (O. 14/07/2016)</t>
  </si>
  <si>
    <t>X</t>
  </si>
  <si>
    <t>% CCCC por Crit</t>
  </si>
  <si>
    <t>PO</t>
  </si>
  <si>
    <t>Ac</t>
  </si>
  <si>
    <t>Cu</t>
  </si>
  <si>
    <t>Ex</t>
  </si>
  <si>
    <t>Tr</t>
  </si>
  <si>
    <t>Perfil de Materia</t>
  </si>
  <si>
    <t>Criterios de Evaluación</t>
  </si>
  <si>
    <t>% Criterios Eval.</t>
  </si>
  <si>
    <t>UD0: La Metodología científica</t>
  </si>
  <si>
    <t>UD1: La Materia</t>
  </si>
  <si>
    <t>UD2: Estados de Agregación</t>
  </si>
  <si>
    <t>UD3: Cambios Químicos en los Sistemas Materiales</t>
  </si>
  <si>
    <t>UD4: Fuerzas y Movimientos</t>
  </si>
  <si>
    <t>UD5: Energía Mecánica</t>
  </si>
  <si>
    <t>UD6: Energía Térmica</t>
  </si>
  <si>
    <t>UD7: Fuentes de Energía</t>
  </si>
  <si>
    <t>SIEP</t>
  </si>
  <si>
    <t>B1C6 Se repite 8 veces (:8)</t>
  </si>
  <si>
    <t>B1C4 se repite 4 veces (:4)</t>
  </si>
  <si>
    <t>B5C15 se repite 3 veces (:3)</t>
  </si>
  <si>
    <t>Total Competencias UD0</t>
  </si>
  <si>
    <t>Total Instrumentos UD0</t>
  </si>
  <si>
    <r>
      <rPr>
        <b/>
        <sz val="11"/>
        <color indexed="8"/>
        <rFont val="Calibri"/>
        <family val="2"/>
      </rPr>
      <t xml:space="preserve">Instrumentos de Evaluación. </t>
    </r>
    <r>
      <rPr>
        <sz val="11"/>
        <color theme="1"/>
        <rFont val="Calibri"/>
        <family val="2"/>
      </rPr>
      <t>Se calculan a partir de la nota global del instrumento dividiendo por el nº de veces que aparece el intrumento en la UD.</t>
    </r>
  </si>
  <si>
    <r>
      <rPr>
        <b/>
        <sz val="11"/>
        <color indexed="8"/>
        <rFont val="Calibri"/>
        <family val="2"/>
      </rPr>
      <t>Competencias Clave.</t>
    </r>
    <r>
      <rPr>
        <sz val="11"/>
        <color theme="1"/>
        <rFont val="Calibri"/>
        <family val="2"/>
      </rPr>
      <t xml:space="preserve"> Se calculan a partir de las veces que aparecen las competencias en cada criterio. Por ejemplo, si hay 3 competencias, la nota del criterio se divide por 3.</t>
    </r>
  </si>
  <si>
    <r>
      <t xml:space="preserve">(Sobre 15) </t>
    </r>
    <r>
      <rPr>
        <b/>
        <sz val="11"/>
        <color indexed="8"/>
        <rFont val="Calibri"/>
        <family val="2"/>
      </rPr>
      <t>Nota por Criterios</t>
    </r>
    <r>
      <rPr>
        <sz val="11"/>
        <color theme="1"/>
        <rFont val="Calibri"/>
        <family val="2"/>
      </rPr>
      <t xml:space="preserve"> (=%Crit*Suma% Instrum./10)</t>
    </r>
  </si>
  <si>
    <r>
      <t>(Sobre 10)</t>
    </r>
    <r>
      <rPr>
        <b/>
        <sz val="11"/>
        <color indexed="8"/>
        <rFont val="Calibri"/>
        <family val="2"/>
      </rPr>
      <t xml:space="preserve"> Nota Global Criterios</t>
    </r>
  </si>
  <si>
    <t>Nota Global Trim.</t>
  </si>
  <si>
    <t>Nota Global Junio</t>
  </si>
  <si>
    <t>Nota Global Sept</t>
  </si>
  <si>
    <t>Menganita de Espadas</t>
  </si>
  <si>
    <t>Fulanito de Copas</t>
  </si>
  <si>
    <t>Zutanito de Oros</t>
  </si>
  <si>
    <t>Sota de Bastos</t>
  </si>
  <si>
    <t>-</t>
  </si>
  <si>
    <t>Prueba</t>
  </si>
  <si>
    <t>Nota Global Crit UD0.</t>
  </si>
  <si>
    <t>Nota Global CC UD0</t>
  </si>
  <si>
    <t>Lab=Práctica Laboratorio</t>
  </si>
  <si>
    <t>Lab</t>
  </si>
  <si>
    <t>PO(x %)</t>
  </si>
  <si>
    <t>Ex (6x %)</t>
  </si>
  <si>
    <t>Tr (x%)</t>
  </si>
  <si>
    <t>Cu (x %)</t>
  </si>
  <si>
    <t>Lab(x%)</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</si>
</sst>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 numFmtId="169" formatCode="0.000"/>
    <numFmt numFmtId="170" formatCode="0.0"/>
    <numFmt numFmtId="171" formatCode="0.00000"/>
    <numFmt numFmtId="172" formatCode="0.000000"/>
    <numFmt numFmtId="173" formatCode="0.0000000"/>
  </numFmts>
  <fonts count="53">
    <font>
      <sz val="11"/>
      <color theme="1"/>
      <name val="Calibri"/>
      <family val="2"/>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2"/>
      <color indexed="8"/>
      <name val="Calibri"/>
      <family val="2"/>
    </font>
    <font>
      <sz val="12"/>
      <color indexed="8"/>
      <name val="Calibri"/>
      <family val="2"/>
    </font>
    <font>
      <b/>
      <sz val="14"/>
      <color indexed="8"/>
      <name val="Calibri"/>
      <family val="2"/>
    </font>
    <font>
      <sz val="12"/>
      <color indexed="8"/>
      <name val="NewsGotT-Regu"/>
      <family val="0"/>
    </font>
    <font>
      <sz val="9"/>
      <color indexed="8"/>
      <name val="NewsGotT-Regu"/>
      <family val="0"/>
    </font>
    <font>
      <sz val="10"/>
      <color indexed="8"/>
      <name val="NewsGotT-Regu"/>
      <family val="0"/>
    </font>
    <font>
      <sz val="12"/>
      <color indexed="8"/>
      <name val="Arial"/>
      <family val="2"/>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4"/>
      <color theme="1"/>
      <name val="Calibri"/>
      <family val="2"/>
    </font>
    <font>
      <sz val="12"/>
      <color rgb="FF000000"/>
      <name val="NewsGotT-Regu"/>
      <family val="0"/>
    </font>
    <font>
      <sz val="9"/>
      <color rgb="FF000000"/>
      <name val="NewsGotT-Regu"/>
      <family val="0"/>
    </font>
    <font>
      <sz val="10"/>
      <color rgb="FF000000"/>
      <name val="NewsGotT-Regu"/>
      <family val="0"/>
    </font>
    <font>
      <sz val="12"/>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3" tint="0.7999799847602844"/>
        <bgColor indexed="64"/>
      </patternFill>
    </fill>
    <fill>
      <patternFill patternType="solid">
        <fgColor rgb="FFFFFF00"/>
        <bgColor indexed="64"/>
      </patternFill>
    </fill>
    <fill>
      <patternFill patternType="solid">
        <fgColor theme="9" tint="-0.4999699890613556"/>
        <bgColor indexed="64"/>
      </patternFill>
    </fill>
    <fill>
      <patternFill patternType="solid">
        <fgColor rgb="FF002060"/>
        <bgColor indexed="64"/>
      </patternFill>
    </fill>
    <fill>
      <patternFill patternType="solid">
        <fgColor rgb="FFFF0000"/>
        <bgColor indexed="64"/>
      </patternFill>
    </fill>
    <fill>
      <patternFill patternType="solid">
        <fgColor theme="1" tint="0.4999800026416778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213">
    <xf numFmtId="0" fontId="0" fillId="0" borderId="0" xfId="0" applyFont="1" applyAlignment="1">
      <alignment/>
    </xf>
    <xf numFmtId="0" fontId="46" fillId="0" borderId="0" xfId="0" applyFont="1" applyAlignment="1">
      <alignment horizontal="left" vertical="center"/>
    </xf>
    <xf numFmtId="0" fontId="47" fillId="0" borderId="0" xfId="0" applyFont="1" applyAlignment="1">
      <alignment horizontal="left" vertical="center"/>
    </xf>
    <xf numFmtId="0" fontId="46" fillId="0" borderId="10" xfId="0" applyFont="1" applyBorder="1" applyAlignment="1">
      <alignment horizontal="left" vertical="center"/>
    </xf>
    <xf numFmtId="0" fontId="48" fillId="0" borderId="0" xfId="0" applyFont="1" applyAlignment="1">
      <alignment/>
    </xf>
    <xf numFmtId="0" fontId="31" fillId="33" borderId="11" xfId="0" applyFont="1" applyFill="1" applyBorder="1" applyAlignment="1">
      <alignment/>
    </xf>
    <xf numFmtId="0" fontId="31" fillId="33" borderId="10" xfId="0" applyFont="1" applyFill="1" applyBorder="1" applyAlignment="1">
      <alignment/>
    </xf>
    <xf numFmtId="0" fontId="49" fillId="11" borderId="10" xfId="0" applyFont="1" applyFill="1" applyBorder="1" applyAlignment="1">
      <alignment horizontal="center" vertical="center" wrapText="1"/>
    </xf>
    <xf numFmtId="0" fontId="0" fillId="11" borderId="10" xfId="0" applyFill="1" applyBorder="1" applyAlignment="1">
      <alignment/>
    </xf>
    <xf numFmtId="0" fontId="49" fillId="34" borderId="12" xfId="0" applyFont="1" applyFill="1" applyBorder="1" applyAlignment="1">
      <alignment horizontal="left" vertical="center" wrapText="1"/>
    </xf>
    <xf numFmtId="0" fontId="49" fillId="34" borderId="10"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49" fillId="34" borderId="13" xfId="0" applyFont="1" applyFill="1" applyBorder="1" applyAlignment="1">
      <alignment wrapText="1"/>
    </xf>
    <xf numFmtId="0" fontId="49" fillId="34" borderId="14" xfId="0" applyFont="1" applyFill="1" applyBorder="1" applyAlignment="1">
      <alignment wrapText="1"/>
    </xf>
    <xf numFmtId="0" fontId="0" fillId="34" borderId="13" xfId="0" applyFill="1" applyBorder="1" applyAlignment="1">
      <alignment/>
    </xf>
    <xf numFmtId="0" fontId="49" fillId="13" borderId="10" xfId="0" applyFont="1" applyFill="1" applyBorder="1" applyAlignment="1">
      <alignment wrapText="1"/>
    </xf>
    <xf numFmtId="0" fontId="49" fillId="35" borderId="10" xfId="0" applyFont="1" applyFill="1" applyBorder="1" applyAlignment="1">
      <alignment wrapText="1"/>
    </xf>
    <xf numFmtId="0" fontId="0" fillId="35" borderId="10" xfId="0" applyFill="1" applyBorder="1" applyAlignment="1">
      <alignment/>
    </xf>
    <xf numFmtId="0" fontId="49" fillId="13" borderId="15" xfId="0" applyFont="1" applyFill="1" applyBorder="1" applyAlignment="1">
      <alignment wrapText="1"/>
    </xf>
    <xf numFmtId="0" fontId="49" fillId="13" borderId="11" xfId="0" applyFont="1" applyFill="1" applyBorder="1" applyAlignment="1">
      <alignment wrapText="1"/>
    </xf>
    <xf numFmtId="0" fontId="49" fillId="13" borderId="16" xfId="0" applyFont="1" applyFill="1" applyBorder="1" applyAlignment="1">
      <alignment wrapText="1"/>
    </xf>
    <xf numFmtId="0" fontId="0" fillId="13" borderId="16" xfId="0" applyFill="1" applyBorder="1" applyAlignment="1">
      <alignment/>
    </xf>
    <xf numFmtId="0" fontId="49" fillId="13" borderId="10" xfId="0" applyFont="1" applyFill="1" applyBorder="1" applyAlignment="1">
      <alignment horizontal="center" vertical="center" wrapText="1"/>
    </xf>
    <xf numFmtId="0" fontId="49" fillId="11" borderId="11" xfId="0" applyFont="1" applyFill="1" applyBorder="1" applyAlignment="1">
      <alignment wrapText="1"/>
    </xf>
    <xf numFmtId="0" fontId="49" fillId="11" borderId="10" xfId="0" applyFont="1" applyFill="1" applyBorder="1" applyAlignment="1">
      <alignment wrapText="1"/>
    </xf>
    <xf numFmtId="0" fontId="49" fillId="11" borderId="16" xfId="0" applyFont="1" applyFill="1" applyBorder="1" applyAlignment="1">
      <alignment/>
    </xf>
    <xf numFmtId="0" fontId="49" fillId="11" borderId="16" xfId="0" applyFont="1" applyFill="1" applyBorder="1" applyAlignment="1">
      <alignment wrapText="1"/>
    </xf>
    <xf numFmtId="0" fontId="49" fillId="11" borderId="14" xfId="0" applyFont="1" applyFill="1" applyBorder="1" applyAlignment="1">
      <alignment vertical="center" wrapText="1"/>
    </xf>
    <xf numFmtId="0" fontId="0" fillId="11" borderId="16" xfId="0" applyFill="1" applyBorder="1" applyAlignment="1">
      <alignment/>
    </xf>
    <xf numFmtId="0" fontId="49" fillId="35" borderId="11" xfId="0" applyFont="1" applyFill="1" applyBorder="1" applyAlignment="1">
      <alignment horizontal="left" vertical="center" wrapText="1"/>
    </xf>
    <xf numFmtId="0" fontId="49" fillId="35" borderId="16" xfId="0" applyFont="1" applyFill="1" applyBorder="1" applyAlignment="1">
      <alignment horizontal="left" vertical="center"/>
    </xf>
    <xf numFmtId="0" fontId="0" fillId="35" borderId="16" xfId="0" applyFill="1" applyBorder="1" applyAlignment="1">
      <alignment/>
    </xf>
    <xf numFmtId="0" fontId="49" fillId="35" borderId="14" xfId="0" applyFont="1" applyFill="1" applyBorder="1" applyAlignment="1">
      <alignment wrapText="1"/>
    </xf>
    <xf numFmtId="0" fontId="49" fillId="35" borderId="10" xfId="0" applyFont="1" applyFill="1" applyBorder="1" applyAlignment="1">
      <alignment horizontal="center" vertical="center" wrapText="1"/>
    </xf>
    <xf numFmtId="0" fontId="49" fillId="25" borderId="11" xfId="0" applyFont="1" applyFill="1" applyBorder="1" applyAlignment="1">
      <alignment vertical="center" wrapText="1"/>
    </xf>
    <xf numFmtId="0" fontId="49" fillId="25" borderId="11" xfId="0" applyFont="1" applyFill="1" applyBorder="1" applyAlignment="1">
      <alignment horizontal="left" vertical="center" wrapText="1"/>
    </xf>
    <xf numFmtId="0" fontId="0" fillId="25" borderId="10" xfId="0" applyFill="1" applyBorder="1" applyAlignment="1">
      <alignment/>
    </xf>
    <xf numFmtId="0" fontId="49" fillId="25" borderId="16" xfId="0" applyFont="1" applyFill="1" applyBorder="1" applyAlignment="1">
      <alignment wrapText="1"/>
    </xf>
    <xf numFmtId="0" fontId="49" fillId="25" borderId="16" xfId="0" applyFont="1" applyFill="1" applyBorder="1" applyAlignment="1">
      <alignment horizontal="left" vertical="center" wrapText="1"/>
    </xf>
    <xf numFmtId="0" fontId="49" fillId="25" borderId="14" xfId="0" applyFont="1" applyFill="1" applyBorder="1" applyAlignment="1">
      <alignment wrapText="1"/>
    </xf>
    <xf numFmtId="0" fontId="49" fillId="25" borderId="16" xfId="0" applyFont="1" applyFill="1" applyBorder="1" applyAlignment="1">
      <alignment/>
    </xf>
    <xf numFmtId="0" fontId="0" fillId="25" borderId="16" xfId="0" applyFill="1" applyBorder="1" applyAlignment="1">
      <alignment/>
    </xf>
    <xf numFmtId="0" fontId="49" fillId="25" borderId="10" xfId="0" applyFont="1" applyFill="1" applyBorder="1" applyAlignment="1">
      <alignment vertical="center" wrapText="1"/>
    </xf>
    <xf numFmtId="0" fontId="0" fillId="25" borderId="15" xfId="0" applyFill="1" applyBorder="1" applyAlignment="1">
      <alignment/>
    </xf>
    <xf numFmtId="0" fontId="49" fillId="25" borderId="10" xfId="0" applyFont="1" applyFill="1" applyBorder="1" applyAlignment="1">
      <alignment horizontal="center" vertical="center" wrapText="1"/>
    </xf>
    <xf numFmtId="0" fontId="50" fillId="25" borderId="14" xfId="0" applyFont="1" applyFill="1" applyBorder="1" applyAlignment="1">
      <alignment wrapText="1"/>
    </xf>
    <xf numFmtId="0" fontId="51" fillId="35" borderId="14" xfId="0" applyFont="1" applyFill="1" applyBorder="1" applyAlignment="1">
      <alignment wrapText="1"/>
    </xf>
    <xf numFmtId="0" fontId="51" fillId="11" borderId="14" xfId="0" applyFont="1" applyFill="1" applyBorder="1" applyAlignment="1">
      <alignment wrapText="1"/>
    </xf>
    <xf numFmtId="0" fontId="49" fillId="34" borderId="14" xfId="0" applyFont="1" applyFill="1" applyBorder="1" applyAlignment="1">
      <alignment vertical="center" wrapText="1"/>
    </xf>
    <xf numFmtId="0" fontId="49" fillId="13" borderId="17" xfId="0" applyFont="1" applyFill="1" applyBorder="1" applyAlignment="1">
      <alignment vertical="center" wrapText="1"/>
    </xf>
    <xf numFmtId="0" fontId="49" fillId="25" borderId="14" xfId="0" applyFont="1" applyFill="1" applyBorder="1" applyAlignment="1">
      <alignment vertical="center" wrapText="1"/>
    </xf>
    <xf numFmtId="0" fontId="52" fillId="34" borderId="10" xfId="0" applyFont="1" applyFill="1" applyBorder="1" applyAlignment="1">
      <alignment vertical="center" wrapText="1"/>
    </xf>
    <xf numFmtId="0" fontId="49" fillId="13" borderId="10" xfId="0" applyFont="1" applyFill="1" applyBorder="1" applyAlignment="1">
      <alignment horizontal="left" vertical="center" wrapText="1"/>
    </xf>
    <xf numFmtId="0" fontId="49" fillId="11" borderId="10" xfId="0" applyFont="1" applyFill="1" applyBorder="1" applyAlignment="1">
      <alignment vertical="center" wrapText="1"/>
    </xf>
    <xf numFmtId="0" fontId="49" fillId="11" borderId="10" xfId="0" applyFont="1" applyFill="1" applyBorder="1" applyAlignment="1">
      <alignment horizontal="left" vertical="center" wrapText="1"/>
    </xf>
    <xf numFmtId="0" fontId="49" fillId="13" borderId="10" xfId="0" applyFont="1" applyFill="1" applyBorder="1" applyAlignment="1">
      <alignment vertical="center" wrapText="1"/>
    </xf>
    <xf numFmtId="0" fontId="49" fillId="35" borderId="10" xfId="0" applyFont="1" applyFill="1" applyBorder="1" applyAlignment="1">
      <alignment vertical="center" wrapText="1"/>
    </xf>
    <xf numFmtId="0" fontId="52" fillId="35" borderId="10" xfId="0" applyFont="1" applyFill="1" applyBorder="1" applyAlignment="1">
      <alignment vertical="center" wrapText="1"/>
    </xf>
    <xf numFmtId="0" fontId="49" fillId="25" borderId="10" xfId="0" applyFont="1" applyFill="1" applyBorder="1" applyAlignment="1">
      <alignment horizontal="left" vertical="center" wrapText="1"/>
    </xf>
    <xf numFmtId="0" fontId="47" fillId="0" borderId="10" xfId="0" applyFont="1" applyBorder="1" applyAlignment="1">
      <alignment horizontal="left" vertical="center"/>
    </xf>
    <xf numFmtId="0" fontId="49" fillId="27" borderId="10" xfId="0" applyFont="1" applyFill="1" applyBorder="1" applyAlignment="1">
      <alignment horizontal="left" vertical="center" wrapText="1"/>
    </xf>
    <xf numFmtId="0" fontId="49" fillId="6" borderId="10" xfId="0" applyFont="1" applyFill="1" applyBorder="1" applyAlignment="1">
      <alignment horizontal="left" vertical="center" wrapText="1"/>
    </xf>
    <xf numFmtId="0" fontId="45" fillId="0" borderId="0" xfId="0" applyFont="1" applyAlignment="1">
      <alignment/>
    </xf>
    <xf numFmtId="0" fontId="0" fillId="0" borderId="10" xfId="0" applyBorder="1" applyAlignment="1">
      <alignment/>
    </xf>
    <xf numFmtId="0" fontId="0" fillId="0" borderId="10" xfId="0" applyFill="1" applyBorder="1" applyAlignment="1">
      <alignment/>
    </xf>
    <xf numFmtId="0" fontId="46" fillId="35" borderId="10" xfId="0" applyFont="1" applyFill="1" applyBorder="1" applyAlignment="1">
      <alignment horizontal="left" vertical="center"/>
    </xf>
    <xf numFmtId="0" fontId="46" fillId="27" borderId="15" xfId="0" applyFont="1" applyFill="1" applyBorder="1" applyAlignment="1">
      <alignment horizontal="left" vertical="center"/>
    </xf>
    <xf numFmtId="0" fontId="0" fillId="27" borderId="10" xfId="0" applyFill="1" applyBorder="1" applyAlignment="1">
      <alignment/>
    </xf>
    <xf numFmtId="0" fontId="46" fillId="27" borderId="10" xfId="0" applyFont="1" applyFill="1" applyBorder="1" applyAlignment="1">
      <alignment horizontal="left" vertical="center"/>
    </xf>
    <xf numFmtId="0" fontId="46" fillId="0" borderId="0" xfId="0" applyFont="1" applyFill="1" applyBorder="1" applyAlignment="1">
      <alignment horizontal="left" vertical="center"/>
    </xf>
    <xf numFmtId="0" fontId="0" fillId="0" borderId="16" xfId="0" applyBorder="1" applyAlignment="1">
      <alignment vertical="center" wrapText="1"/>
    </xf>
    <xf numFmtId="0" fontId="0" fillId="27" borderId="11" xfId="0" applyFill="1" applyBorder="1" applyAlignment="1">
      <alignment horizontal="center" vertical="center"/>
    </xf>
    <xf numFmtId="0" fontId="0" fillId="27" borderId="16" xfId="0" applyFill="1" applyBorder="1" applyAlignment="1">
      <alignment vertical="center" wrapText="1"/>
    </xf>
    <xf numFmtId="0" fontId="0" fillId="0" borderId="10" xfId="0" applyBorder="1" applyAlignment="1">
      <alignment/>
    </xf>
    <xf numFmtId="0" fontId="45" fillId="35" borderId="10" xfId="0" applyFont="1" applyFill="1" applyBorder="1" applyAlignment="1">
      <alignment horizontal="left"/>
    </xf>
    <xf numFmtId="0" fontId="0" fillId="35" borderId="0" xfId="0" applyFill="1" applyAlignment="1">
      <alignment/>
    </xf>
    <xf numFmtId="0" fontId="0" fillId="0" borderId="0" xfId="0" applyFill="1" applyAlignment="1">
      <alignment/>
    </xf>
    <xf numFmtId="0" fontId="0" fillId="0" borderId="16" xfId="0" applyFill="1" applyBorder="1" applyAlignment="1">
      <alignment/>
    </xf>
    <xf numFmtId="0" fontId="0" fillId="0" borderId="15" xfId="0" applyFill="1" applyBorder="1" applyAlignment="1">
      <alignment/>
    </xf>
    <xf numFmtId="2" fontId="0" fillId="0" borderId="10" xfId="0" applyNumberFormat="1" applyBorder="1" applyAlignment="1">
      <alignment/>
    </xf>
    <xf numFmtId="0" fontId="45" fillId="0" borderId="18" xfId="0" applyFont="1" applyBorder="1" applyAlignment="1">
      <alignment/>
    </xf>
    <xf numFmtId="0" fontId="45" fillId="0" borderId="18" xfId="0" applyFont="1" applyBorder="1" applyAlignment="1">
      <alignment textRotation="45"/>
    </xf>
    <xf numFmtId="0" fontId="0" fillId="35" borderId="18" xfId="0" applyFill="1" applyBorder="1" applyAlignment="1">
      <alignment/>
    </xf>
    <xf numFmtId="0" fontId="0" fillId="35" borderId="13" xfId="0" applyFill="1" applyBorder="1" applyAlignment="1">
      <alignment horizontal="center" vertical="center" textRotation="90" wrapText="1"/>
    </xf>
    <xf numFmtId="0" fontId="0" fillId="35" borderId="10" xfId="0" applyFill="1" applyBorder="1" applyAlignment="1">
      <alignment horizontal="center"/>
    </xf>
    <xf numFmtId="0" fontId="0" fillId="35" borderId="11" xfId="0" applyFill="1"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0" borderId="10" xfId="0" applyBorder="1" applyAlignment="1">
      <alignment textRotation="90"/>
    </xf>
    <xf numFmtId="0" fontId="0" fillId="0" borderId="0" xfId="0" applyBorder="1" applyAlignment="1">
      <alignment vertical="center" textRotation="90" wrapText="1"/>
    </xf>
    <xf numFmtId="0" fontId="0" fillId="0" borderId="12" xfId="0" applyBorder="1" applyAlignment="1">
      <alignment vertical="center" textRotation="90" wrapText="1"/>
    </xf>
    <xf numFmtId="0" fontId="0" fillId="0" borderId="13" xfId="0" applyBorder="1" applyAlignment="1">
      <alignment vertical="center" textRotation="90" wrapText="1"/>
    </xf>
    <xf numFmtId="0" fontId="0" fillId="25" borderId="18" xfId="0" applyFill="1" applyBorder="1" applyAlignment="1">
      <alignment/>
    </xf>
    <xf numFmtId="0" fontId="0" fillId="27" borderId="18" xfId="0" applyFill="1" applyBorder="1" applyAlignment="1">
      <alignment/>
    </xf>
    <xf numFmtId="0" fontId="0" fillId="26" borderId="18" xfId="0" applyFill="1" applyBorder="1" applyAlignment="1">
      <alignment/>
    </xf>
    <xf numFmtId="0" fontId="0" fillId="26" borderId="10" xfId="0" applyFill="1" applyBorder="1" applyAlignment="1">
      <alignment/>
    </xf>
    <xf numFmtId="0" fontId="46" fillId="0" borderId="10" xfId="0" applyFont="1" applyFill="1" applyBorder="1" applyAlignment="1">
      <alignment horizontal="left" vertical="center"/>
    </xf>
    <xf numFmtId="0" fontId="27" fillId="27" borderId="10"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10" xfId="0" applyFont="1" applyBorder="1" applyAlignment="1">
      <alignment horizontal="left" vertical="center"/>
    </xf>
    <xf numFmtId="0" fontId="0" fillId="0" borderId="0" xfId="0" applyAlignment="1">
      <alignment/>
    </xf>
    <xf numFmtId="0" fontId="0" fillId="0" borderId="11" xfId="0" applyBorder="1" applyAlignment="1">
      <alignment wrapText="1"/>
    </xf>
    <xf numFmtId="0" fontId="0" fillId="0" borderId="11" xfId="0" applyBorder="1" applyAlignment="1">
      <alignment/>
    </xf>
    <xf numFmtId="0" fontId="45" fillId="25" borderId="18" xfId="0" applyFont="1" applyFill="1" applyBorder="1" applyAlignment="1">
      <alignment/>
    </xf>
    <xf numFmtId="2" fontId="0" fillId="25" borderId="10" xfId="0" applyNumberFormat="1" applyFill="1" applyBorder="1" applyAlignment="1">
      <alignment/>
    </xf>
    <xf numFmtId="0" fontId="45" fillId="27" borderId="10" xfId="0" applyFont="1" applyFill="1" applyBorder="1" applyAlignment="1">
      <alignment/>
    </xf>
    <xf numFmtId="0" fontId="45" fillId="27" borderId="18" xfId="0" applyFont="1" applyFill="1" applyBorder="1" applyAlignment="1">
      <alignment/>
    </xf>
    <xf numFmtId="0" fontId="0" fillId="28" borderId="10" xfId="0" applyFill="1" applyBorder="1" applyAlignment="1">
      <alignment/>
    </xf>
    <xf numFmtId="0" fontId="2" fillId="0" borderId="11" xfId="0" applyFont="1" applyBorder="1" applyAlignment="1">
      <alignment vertical="center"/>
    </xf>
    <xf numFmtId="0" fontId="0" fillId="28" borderId="18" xfId="0" applyFill="1" applyBorder="1" applyAlignment="1">
      <alignment/>
    </xf>
    <xf numFmtId="9" fontId="0" fillId="28" borderId="10" xfId="0" applyNumberFormat="1" applyFill="1" applyBorder="1" applyAlignment="1">
      <alignment/>
    </xf>
    <xf numFmtId="9" fontId="0" fillId="28" borderId="18" xfId="0" applyNumberFormat="1" applyFill="1" applyBorder="1" applyAlignment="1">
      <alignment/>
    </xf>
    <xf numFmtId="0" fontId="0" fillId="35" borderId="19" xfId="0" applyFill="1" applyBorder="1" applyAlignment="1">
      <alignment/>
    </xf>
    <xf numFmtId="0" fontId="0" fillId="25" borderId="18" xfId="0" applyFont="1" applyFill="1" applyBorder="1" applyAlignment="1">
      <alignment/>
    </xf>
    <xf numFmtId="0" fontId="45" fillId="25" borderId="0" xfId="0" applyFont="1" applyFill="1" applyAlignment="1">
      <alignment/>
    </xf>
    <xf numFmtId="0" fontId="45" fillId="26" borderId="18" xfId="0" applyFont="1" applyFill="1" applyBorder="1" applyAlignment="1">
      <alignment/>
    </xf>
    <xf numFmtId="0" fontId="45" fillId="15" borderId="18" xfId="0" applyFont="1" applyFill="1" applyBorder="1" applyAlignment="1">
      <alignment/>
    </xf>
    <xf numFmtId="0" fontId="0" fillId="15" borderId="18" xfId="0" applyFill="1" applyBorder="1" applyAlignment="1">
      <alignment/>
    </xf>
    <xf numFmtId="0" fontId="0" fillId="15" borderId="10" xfId="0" applyFill="1" applyBorder="1" applyAlignment="1">
      <alignment/>
    </xf>
    <xf numFmtId="0" fontId="45" fillId="36" borderId="18" xfId="0" applyFont="1" applyFill="1" applyBorder="1" applyAlignment="1">
      <alignment/>
    </xf>
    <xf numFmtId="0" fontId="31" fillId="37" borderId="18" xfId="0" applyFont="1" applyFill="1" applyBorder="1" applyAlignment="1">
      <alignment/>
    </xf>
    <xf numFmtId="0" fontId="28" fillId="37" borderId="18" xfId="0" applyFont="1" applyFill="1" applyBorder="1" applyAlignment="1">
      <alignment/>
    </xf>
    <xf numFmtId="0" fontId="28" fillId="37" borderId="10" xfId="0" applyFont="1" applyFill="1" applyBorder="1" applyAlignment="1">
      <alignment/>
    </xf>
    <xf numFmtId="0" fontId="31" fillId="38" borderId="18" xfId="0" applyFont="1" applyFill="1" applyBorder="1" applyAlignment="1">
      <alignment/>
    </xf>
    <xf numFmtId="0" fontId="28" fillId="38" borderId="18" xfId="0" applyFont="1" applyFill="1" applyBorder="1" applyAlignment="1">
      <alignment/>
    </xf>
    <xf numFmtId="0" fontId="28" fillId="38" borderId="10" xfId="0" applyFont="1" applyFill="1" applyBorder="1" applyAlignment="1">
      <alignment/>
    </xf>
    <xf numFmtId="2" fontId="45" fillId="27" borderId="18" xfId="0" applyNumberFormat="1" applyFont="1" applyFill="1" applyBorder="1" applyAlignment="1">
      <alignment/>
    </xf>
    <xf numFmtId="2" fontId="45" fillId="0" borderId="18" xfId="0" applyNumberFormat="1" applyFont="1" applyBorder="1" applyAlignment="1">
      <alignment/>
    </xf>
    <xf numFmtId="0" fontId="45" fillId="39" borderId="10" xfId="0" applyFont="1" applyFill="1" applyBorder="1" applyAlignment="1">
      <alignment/>
    </xf>
    <xf numFmtId="0" fontId="0" fillId="39" borderId="10" xfId="0" applyFill="1" applyBorder="1" applyAlignment="1">
      <alignment/>
    </xf>
    <xf numFmtId="0" fontId="28" fillId="39" borderId="10" xfId="0" applyFont="1" applyFill="1" applyBorder="1" applyAlignment="1">
      <alignment/>
    </xf>
    <xf numFmtId="0" fontId="45" fillId="26" borderId="10" xfId="0" applyFont="1" applyFill="1" applyBorder="1" applyAlignment="1">
      <alignment/>
    </xf>
    <xf numFmtId="0" fontId="45" fillId="36" borderId="10" xfId="0" applyFont="1" applyFill="1" applyBorder="1" applyAlignment="1">
      <alignment/>
    </xf>
    <xf numFmtId="169" fontId="0" fillId="27" borderId="10" xfId="0" applyNumberFormat="1" applyFill="1" applyBorder="1" applyAlignment="1">
      <alignment/>
    </xf>
    <xf numFmtId="169" fontId="0" fillId="35" borderId="10" xfId="0" applyNumberFormat="1" applyFill="1" applyBorder="1" applyAlignment="1">
      <alignment/>
    </xf>
    <xf numFmtId="0" fontId="0" fillId="0" borderId="0" xfId="0" applyBorder="1" applyAlignment="1">
      <alignment/>
    </xf>
    <xf numFmtId="169" fontId="0" fillId="35" borderId="0" xfId="0" applyNumberFormat="1" applyFill="1" applyAlignment="1">
      <alignment/>
    </xf>
    <xf numFmtId="169" fontId="0" fillId="0" borderId="10" xfId="0" applyNumberFormat="1" applyBorder="1" applyAlignment="1">
      <alignment/>
    </xf>
    <xf numFmtId="169" fontId="0" fillId="0" borderId="10" xfId="0" applyNumberFormat="1" applyFill="1" applyBorder="1" applyAlignment="1">
      <alignment/>
    </xf>
    <xf numFmtId="169" fontId="0" fillId="35" borderId="10" xfId="0" applyNumberFormat="1" applyFill="1" applyBorder="1" applyAlignment="1">
      <alignment/>
    </xf>
    <xf numFmtId="0" fontId="49" fillId="25" borderId="12" xfId="0" applyFont="1" applyFill="1" applyBorder="1" applyAlignment="1">
      <alignment horizontal="left" vertical="center" wrapText="1"/>
    </xf>
    <xf numFmtId="0" fontId="49" fillId="25" borderId="17" xfId="0" applyFont="1" applyFill="1" applyBorder="1" applyAlignment="1">
      <alignment horizontal="left" vertical="center" wrapText="1"/>
    </xf>
    <xf numFmtId="0" fontId="49" fillId="25" borderId="20" xfId="0" applyFont="1" applyFill="1" applyBorder="1" applyAlignment="1">
      <alignment horizontal="center" vertical="center" wrapText="1"/>
    </xf>
    <xf numFmtId="0" fontId="49" fillId="25" borderId="21" xfId="0" applyFont="1" applyFill="1" applyBorder="1" applyAlignment="1">
      <alignment horizontal="center" vertical="center" wrapText="1"/>
    </xf>
    <xf numFmtId="0" fontId="49" fillId="25" borderId="19" xfId="0" applyFont="1" applyFill="1" applyBorder="1" applyAlignment="1">
      <alignment horizontal="center" vertical="center" wrapText="1"/>
    </xf>
    <xf numFmtId="0" fontId="49" fillId="11" borderId="11" xfId="0" applyFont="1" applyFill="1" applyBorder="1" applyAlignment="1">
      <alignment horizontal="center" vertical="center" wrapText="1"/>
    </xf>
    <xf numFmtId="0" fontId="49" fillId="11" borderId="16" xfId="0" applyFont="1" applyFill="1" applyBorder="1" applyAlignment="1">
      <alignment horizontal="center" vertical="center" wrapText="1"/>
    </xf>
    <xf numFmtId="0" fontId="49" fillId="11" borderId="15" xfId="0" applyFont="1" applyFill="1" applyBorder="1" applyAlignment="1">
      <alignment horizontal="center" vertical="center" wrapText="1"/>
    </xf>
    <xf numFmtId="0" fontId="49" fillId="11" borderId="11" xfId="0" applyFont="1" applyFill="1" applyBorder="1" applyAlignment="1">
      <alignment horizontal="left" vertical="center" wrapText="1"/>
    </xf>
    <xf numFmtId="0" fontId="49" fillId="11" borderId="15" xfId="0" applyFont="1" applyFill="1" applyBorder="1" applyAlignment="1">
      <alignment horizontal="left" vertical="center" wrapText="1"/>
    </xf>
    <xf numFmtId="0" fontId="49" fillId="11" borderId="16" xfId="0" applyFont="1" applyFill="1" applyBorder="1" applyAlignment="1">
      <alignment horizontal="left" vertical="center" wrapText="1"/>
    </xf>
    <xf numFmtId="0" fontId="49" fillId="35" borderId="12" xfId="0" applyFont="1" applyFill="1" applyBorder="1" applyAlignment="1">
      <alignment horizontal="left" vertical="center" wrapText="1"/>
    </xf>
    <xf numFmtId="0" fontId="49" fillId="35" borderId="17" xfId="0" applyFont="1" applyFill="1" applyBorder="1" applyAlignment="1">
      <alignment horizontal="left" vertical="center" wrapText="1"/>
    </xf>
    <xf numFmtId="0" fontId="49" fillId="35" borderId="18" xfId="0" applyFont="1" applyFill="1" applyBorder="1" applyAlignment="1">
      <alignment horizontal="center" vertical="center" wrapText="1"/>
    </xf>
    <xf numFmtId="0" fontId="49" fillId="25" borderId="14" xfId="0" applyFont="1" applyFill="1" applyBorder="1" applyAlignment="1">
      <alignment horizontal="left" vertical="center" wrapText="1"/>
    </xf>
    <xf numFmtId="0" fontId="49" fillId="13" borderId="14" xfId="0" applyFont="1" applyFill="1" applyBorder="1" applyAlignment="1">
      <alignment horizontal="left" vertical="center" wrapText="1"/>
    </xf>
    <xf numFmtId="0" fontId="49" fillId="13" borderId="11" xfId="0" applyFont="1" applyFill="1" applyBorder="1" applyAlignment="1">
      <alignment horizontal="center" vertical="center" wrapText="1"/>
    </xf>
    <xf numFmtId="0" fontId="49" fillId="13" borderId="16" xfId="0" applyFont="1" applyFill="1" applyBorder="1" applyAlignment="1">
      <alignment horizontal="center" vertical="center" wrapText="1"/>
    </xf>
    <xf numFmtId="0" fontId="49" fillId="13" borderId="15" xfId="0" applyFont="1" applyFill="1" applyBorder="1" applyAlignment="1">
      <alignment horizontal="center" vertical="center" wrapText="1"/>
    </xf>
    <xf numFmtId="0" fontId="49" fillId="25" borderId="13"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34" borderId="17" xfId="0" applyFont="1" applyFill="1" applyBorder="1" applyAlignment="1">
      <alignment horizontal="left" vertical="center" wrapText="1"/>
    </xf>
    <xf numFmtId="0" fontId="49" fillId="34" borderId="11" xfId="0" applyFont="1" applyFill="1" applyBorder="1" applyAlignment="1">
      <alignment horizontal="left" vertical="center" wrapText="1"/>
    </xf>
    <xf numFmtId="0" fontId="49" fillId="34" borderId="15" xfId="0" applyFont="1" applyFill="1" applyBorder="1" applyAlignment="1">
      <alignment horizontal="left" vertical="center" wrapText="1"/>
    </xf>
    <xf numFmtId="0" fontId="49" fillId="34" borderId="11"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wrapText="1"/>
    </xf>
    <xf numFmtId="0" fontId="46" fillId="0" borderId="18" xfId="0" applyFont="1" applyBorder="1" applyAlignment="1">
      <alignment horizontal="left" vertical="center"/>
    </xf>
    <xf numFmtId="0" fontId="46" fillId="0" borderId="14" xfId="0" applyFont="1" applyBorder="1" applyAlignment="1">
      <alignment horizontal="left" vertical="center"/>
    </xf>
    <xf numFmtId="0" fontId="0" fillId="27" borderId="11" xfId="0" applyFill="1" applyBorder="1" applyAlignment="1">
      <alignment horizontal="center" vertical="center" wrapText="1"/>
    </xf>
    <xf numFmtId="0" fontId="0" fillId="27" borderId="16" xfId="0" applyFill="1" applyBorder="1" applyAlignment="1">
      <alignment horizontal="center" vertical="center" wrapText="1"/>
    </xf>
    <xf numFmtId="0" fontId="0" fillId="27" borderId="15" xfId="0" applyFill="1"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1"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xf>
    <xf numFmtId="0" fontId="0" fillId="0" borderId="22" xfId="0" applyBorder="1" applyAlignment="1">
      <alignment horizontal="center"/>
    </xf>
    <xf numFmtId="0" fontId="0" fillId="0" borderId="14" xfId="0" applyBorder="1" applyAlignment="1">
      <alignment horizontal="center"/>
    </xf>
    <xf numFmtId="0" fontId="45" fillId="27" borderId="20" xfId="0" applyFont="1" applyFill="1" applyBorder="1" applyAlignment="1">
      <alignment horizontal="center" vertical="center" wrapText="1"/>
    </xf>
    <xf numFmtId="0" fontId="45" fillId="27" borderId="12" xfId="0" applyFont="1" applyFill="1" applyBorder="1" applyAlignment="1">
      <alignment horizontal="center" vertical="center" wrapText="1"/>
    </xf>
    <xf numFmtId="0" fontId="45" fillId="27" borderId="21" xfId="0" applyFont="1" applyFill="1" applyBorder="1" applyAlignment="1">
      <alignment horizontal="center" vertical="center" wrapText="1"/>
    </xf>
    <xf numFmtId="0" fontId="45" fillId="27" borderId="13" xfId="0" applyFont="1" applyFill="1" applyBorder="1" applyAlignment="1">
      <alignment horizontal="center" vertical="center" wrapText="1"/>
    </xf>
    <xf numFmtId="0" fontId="45" fillId="27" borderId="19" xfId="0" applyFont="1" applyFill="1" applyBorder="1" applyAlignment="1">
      <alignment horizontal="center" vertical="center" wrapText="1"/>
    </xf>
    <xf numFmtId="0" fontId="45" fillId="27" borderId="17" xfId="0" applyFont="1" applyFill="1" applyBorder="1" applyAlignment="1">
      <alignment horizontal="center" vertical="center" wrapText="1"/>
    </xf>
    <xf numFmtId="0" fontId="0" fillId="0" borderId="10" xfId="0" applyBorder="1" applyAlignment="1">
      <alignment horizontal="center" vertical="center" wrapText="1"/>
    </xf>
    <xf numFmtId="0" fontId="45" fillId="25" borderId="23" xfId="0" applyFont="1" applyFill="1" applyBorder="1" applyAlignment="1">
      <alignment horizontal="center" vertical="center" textRotation="90" wrapText="1"/>
    </xf>
    <xf numFmtId="0" fontId="45" fillId="25" borderId="12" xfId="0" applyFont="1" applyFill="1" applyBorder="1" applyAlignment="1">
      <alignment horizontal="center" vertical="center" textRotation="90" wrapText="1"/>
    </xf>
    <xf numFmtId="0" fontId="45" fillId="25" borderId="0" xfId="0" applyFont="1" applyFill="1" applyBorder="1" applyAlignment="1">
      <alignment horizontal="center" vertical="center" textRotation="90" wrapText="1"/>
    </xf>
    <xf numFmtId="0" fontId="45" fillId="25" borderId="13" xfId="0" applyFont="1" applyFill="1" applyBorder="1" applyAlignment="1">
      <alignment horizontal="center" vertical="center" textRotation="90" wrapText="1"/>
    </xf>
    <xf numFmtId="0" fontId="45" fillId="26" borderId="18" xfId="0" applyFont="1" applyFill="1" applyBorder="1" applyAlignment="1">
      <alignment horizontal="center"/>
    </xf>
    <xf numFmtId="0" fontId="45" fillId="26" borderId="22" xfId="0" applyFont="1" applyFill="1" applyBorder="1" applyAlignment="1">
      <alignment horizontal="center"/>
    </xf>
    <xf numFmtId="0" fontId="45" fillId="26" borderId="14" xfId="0" applyFont="1" applyFill="1" applyBorder="1" applyAlignment="1">
      <alignment horizontal="center"/>
    </xf>
    <xf numFmtId="0" fontId="45" fillId="15" borderId="18" xfId="0" applyFont="1" applyFill="1" applyBorder="1" applyAlignment="1">
      <alignment horizontal="center"/>
    </xf>
    <xf numFmtId="0" fontId="45" fillId="15" borderId="22" xfId="0" applyFont="1" applyFill="1" applyBorder="1" applyAlignment="1">
      <alignment horizontal="center"/>
    </xf>
    <xf numFmtId="0" fontId="45" fillId="15" borderId="14" xfId="0" applyFont="1" applyFill="1" applyBorder="1" applyAlignment="1">
      <alignment horizontal="center"/>
    </xf>
    <xf numFmtId="0" fontId="31" fillId="37" borderId="18" xfId="0" applyFont="1" applyFill="1" applyBorder="1" applyAlignment="1">
      <alignment horizontal="center"/>
    </xf>
    <xf numFmtId="0" fontId="31" fillId="37" borderId="22" xfId="0" applyFont="1" applyFill="1" applyBorder="1" applyAlignment="1">
      <alignment horizontal="center"/>
    </xf>
    <xf numFmtId="0" fontId="31" fillId="37" borderId="14" xfId="0" applyFont="1" applyFill="1" applyBorder="1" applyAlignment="1">
      <alignment horizontal="center"/>
    </xf>
    <xf numFmtId="0" fontId="31" fillId="38" borderId="18" xfId="0" applyFont="1" applyFill="1" applyBorder="1" applyAlignment="1">
      <alignment horizontal="center"/>
    </xf>
    <xf numFmtId="0" fontId="31" fillId="38" borderId="22" xfId="0" applyFont="1" applyFill="1" applyBorder="1" applyAlignment="1">
      <alignment horizontal="center"/>
    </xf>
    <xf numFmtId="0" fontId="31" fillId="38" borderId="14" xfId="0" applyFont="1" applyFill="1" applyBorder="1" applyAlignment="1">
      <alignment horizontal="center"/>
    </xf>
    <xf numFmtId="0" fontId="45" fillId="27" borderId="20" xfId="0" applyFont="1" applyFill="1" applyBorder="1" applyAlignment="1">
      <alignment horizontal="center" vertical="center" textRotation="90" wrapText="1"/>
    </xf>
    <xf numFmtId="0" fontId="45" fillId="27" borderId="12" xfId="0" applyFont="1" applyFill="1" applyBorder="1" applyAlignment="1">
      <alignment horizontal="center" vertical="center" textRotation="90" wrapText="1"/>
    </xf>
    <xf numFmtId="0" fontId="45" fillId="27" borderId="21" xfId="0" applyFont="1" applyFill="1" applyBorder="1" applyAlignment="1">
      <alignment horizontal="center" vertical="center" textRotation="90" wrapText="1"/>
    </xf>
    <xf numFmtId="0" fontId="45" fillId="27" borderId="13" xfId="0" applyFont="1" applyFill="1" applyBorder="1" applyAlignment="1">
      <alignment horizontal="center" vertical="center" textRotation="90" wrapText="1"/>
    </xf>
    <xf numFmtId="0" fontId="45" fillId="27" borderId="19" xfId="0" applyFont="1" applyFill="1" applyBorder="1" applyAlignment="1">
      <alignment horizontal="center" vertical="center" textRotation="90" wrapText="1"/>
    </xf>
    <xf numFmtId="0" fontId="45" fillId="27" borderId="17" xfId="0" applyFont="1" applyFill="1" applyBorder="1" applyAlignment="1">
      <alignment horizontal="center" vertical="center" textRotation="90"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60"/>
  <sheetViews>
    <sheetView zoomScalePageLayoutView="0" workbookViewId="0" topLeftCell="A1">
      <selection activeCell="H55" sqref="H55"/>
    </sheetView>
  </sheetViews>
  <sheetFormatPr defaultColWidth="11.421875" defaultRowHeight="15"/>
  <cols>
    <col min="1" max="1" width="13.140625" style="0" customWidth="1"/>
    <col min="2" max="2" width="22.421875" style="0" customWidth="1"/>
    <col min="3" max="3" width="25.28125" style="0" customWidth="1"/>
    <col min="4" max="4" width="34.57421875" style="0" customWidth="1"/>
    <col min="5" max="5" width="16.00390625" style="0" customWidth="1"/>
    <col min="6" max="6" width="27.57421875" style="0" customWidth="1"/>
  </cols>
  <sheetData>
    <row r="1" ht="18.75">
      <c r="A1" s="4" t="s">
        <v>172</v>
      </c>
    </row>
    <row r="2" spans="1:6" ht="15">
      <c r="A2" s="5" t="s">
        <v>97</v>
      </c>
      <c r="B2" s="5" t="s">
        <v>168</v>
      </c>
      <c r="C2" s="6" t="s">
        <v>169</v>
      </c>
      <c r="D2" s="6" t="s">
        <v>170</v>
      </c>
      <c r="E2" s="6" t="s">
        <v>171</v>
      </c>
      <c r="F2" s="6" t="s">
        <v>96</v>
      </c>
    </row>
    <row r="3" spans="1:6" ht="165" customHeight="1">
      <c r="A3" s="164" t="s">
        <v>98</v>
      </c>
      <c r="B3" s="9" t="s">
        <v>10</v>
      </c>
      <c r="C3" s="160" t="s">
        <v>99</v>
      </c>
      <c r="D3" s="10" t="s">
        <v>41</v>
      </c>
      <c r="E3" s="11" t="s">
        <v>103</v>
      </c>
      <c r="F3" s="51" t="s">
        <v>145</v>
      </c>
    </row>
    <row r="4" spans="1:6" ht="105">
      <c r="A4" s="165"/>
      <c r="B4" s="12" t="s">
        <v>11</v>
      </c>
      <c r="C4" s="161"/>
      <c r="D4" s="10" t="s">
        <v>42</v>
      </c>
      <c r="E4" s="11" t="s">
        <v>103</v>
      </c>
      <c r="F4" s="51" t="s">
        <v>145</v>
      </c>
    </row>
    <row r="5" spans="1:6" ht="90.75">
      <c r="A5" s="165"/>
      <c r="B5" s="12" t="s">
        <v>13</v>
      </c>
      <c r="C5" s="13" t="s">
        <v>100</v>
      </c>
      <c r="D5" s="10" t="s">
        <v>43</v>
      </c>
      <c r="E5" s="11" t="s">
        <v>104</v>
      </c>
      <c r="F5" s="51" t="s">
        <v>145</v>
      </c>
    </row>
    <row r="6" spans="1:6" ht="90">
      <c r="A6" s="165"/>
      <c r="B6" s="12" t="s">
        <v>12</v>
      </c>
      <c r="C6" s="48" t="s">
        <v>101</v>
      </c>
      <c r="D6" s="10" t="s">
        <v>44</v>
      </c>
      <c r="E6" s="11" t="s">
        <v>102</v>
      </c>
      <c r="F6" s="51" t="s">
        <v>146</v>
      </c>
    </row>
    <row r="7" spans="1:6" ht="120">
      <c r="A7" s="165"/>
      <c r="B7" s="12" t="s">
        <v>14</v>
      </c>
      <c r="C7" s="162" t="s">
        <v>105</v>
      </c>
      <c r="D7" s="10" t="s">
        <v>45</v>
      </c>
      <c r="E7" s="11" t="s">
        <v>106</v>
      </c>
      <c r="F7" s="51" t="s">
        <v>147</v>
      </c>
    </row>
    <row r="8" spans="1:6" ht="135">
      <c r="A8" s="165"/>
      <c r="B8" s="14"/>
      <c r="C8" s="163"/>
      <c r="D8" s="10" t="s">
        <v>46</v>
      </c>
      <c r="E8" s="11" t="s">
        <v>106</v>
      </c>
      <c r="F8" s="51" t="s">
        <v>148</v>
      </c>
    </row>
    <row r="9" spans="1:6" ht="105">
      <c r="A9" s="165"/>
      <c r="B9" s="14"/>
      <c r="C9" s="160" t="s">
        <v>107</v>
      </c>
      <c r="D9" s="10" t="s">
        <v>47</v>
      </c>
      <c r="E9" s="11" t="s">
        <v>108</v>
      </c>
      <c r="F9" s="51" t="s">
        <v>149</v>
      </c>
    </row>
    <row r="10" spans="1:6" ht="105">
      <c r="A10" s="165"/>
      <c r="B10" s="14"/>
      <c r="C10" s="161"/>
      <c r="D10" s="10" t="s">
        <v>48</v>
      </c>
      <c r="E10" s="11" t="s">
        <v>108</v>
      </c>
      <c r="F10" s="51" t="s">
        <v>149</v>
      </c>
    </row>
    <row r="11" spans="1:6" ht="150">
      <c r="A11" s="165"/>
      <c r="B11" s="14"/>
      <c r="C11" s="160" t="s">
        <v>109</v>
      </c>
      <c r="D11" s="10" t="s">
        <v>49</v>
      </c>
      <c r="E11" s="11" t="s">
        <v>110</v>
      </c>
      <c r="F11" s="51" t="s">
        <v>150</v>
      </c>
    </row>
    <row r="12" spans="1:6" ht="150">
      <c r="A12" s="166"/>
      <c r="B12" s="14"/>
      <c r="C12" s="161"/>
      <c r="D12" s="10" t="s">
        <v>50</v>
      </c>
      <c r="E12" s="11" t="s">
        <v>110</v>
      </c>
      <c r="F12" s="51" t="s">
        <v>150</v>
      </c>
    </row>
    <row r="13" spans="1:6" ht="75.75">
      <c r="A13" s="156" t="s">
        <v>15</v>
      </c>
      <c r="B13" s="19" t="s">
        <v>16</v>
      </c>
      <c r="C13" s="155" t="s">
        <v>111</v>
      </c>
      <c r="D13" s="15" t="s">
        <v>53</v>
      </c>
      <c r="E13" s="22" t="s">
        <v>112</v>
      </c>
      <c r="F13" s="52" t="s">
        <v>151</v>
      </c>
    </row>
    <row r="14" spans="1:6" ht="75">
      <c r="A14" s="157"/>
      <c r="B14" s="20" t="s">
        <v>18</v>
      </c>
      <c r="C14" s="155"/>
      <c r="D14" s="15" t="s">
        <v>52</v>
      </c>
      <c r="E14" s="22" t="s">
        <v>112</v>
      </c>
      <c r="F14" s="52" t="s">
        <v>151</v>
      </c>
    </row>
    <row r="15" spans="1:6" ht="75">
      <c r="A15" s="157"/>
      <c r="B15" s="20" t="s">
        <v>19</v>
      </c>
      <c r="C15" s="155"/>
      <c r="D15" s="15" t="s">
        <v>51</v>
      </c>
      <c r="E15" s="22" t="s">
        <v>112</v>
      </c>
      <c r="F15" s="52" t="s">
        <v>151</v>
      </c>
    </row>
    <row r="16" spans="1:6" ht="90.75">
      <c r="A16" s="157"/>
      <c r="B16" s="20" t="s">
        <v>17</v>
      </c>
      <c r="C16" s="155" t="s">
        <v>113</v>
      </c>
      <c r="D16" s="15" t="s">
        <v>54</v>
      </c>
      <c r="E16" s="22" t="s">
        <v>112</v>
      </c>
      <c r="F16" s="52" t="s">
        <v>151</v>
      </c>
    </row>
    <row r="17" spans="1:6" ht="90.75">
      <c r="A17" s="157"/>
      <c r="B17" s="20" t="s">
        <v>20</v>
      </c>
      <c r="C17" s="155"/>
      <c r="D17" s="55" t="s">
        <v>55</v>
      </c>
      <c r="E17" s="22" t="s">
        <v>112</v>
      </c>
      <c r="F17" s="52" t="s">
        <v>151</v>
      </c>
    </row>
    <row r="18" spans="1:6" ht="90.75">
      <c r="A18" s="157"/>
      <c r="B18" s="20" t="s">
        <v>21</v>
      </c>
      <c r="C18" s="155"/>
      <c r="D18" s="15" t="s">
        <v>56</v>
      </c>
      <c r="E18" s="22" t="s">
        <v>112</v>
      </c>
      <c r="F18" s="52" t="s">
        <v>151</v>
      </c>
    </row>
    <row r="19" spans="1:6" ht="90.75">
      <c r="A19" s="157"/>
      <c r="B19" s="20"/>
      <c r="C19" s="155"/>
      <c r="D19" s="15" t="s">
        <v>57</v>
      </c>
      <c r="E19" s="22" t="s">
        <v>112</v>
      </c>
      <c r="F19" s="52" t="s">
        <v>151</v>
      </c>
    </row>
    <row r="20" spans="1:6" ht="150">
      <c r="A20" s="157"/>
      <c r="B20" s="21"/>
      <c r="C20" s="155" t="s">
        <v>114</v>
      </c>
      <c r="D20" s="55" t="s">
        <v>58</v>
      </c>
      <c r="E20" s="22" t="s">
        <v>115</v>
      </c>
      <c r="F20" s="52" t="s">
        <v>152</v>
      </c>
    </row>
    <row r="21" spans="1:6" ht="150">
      <c r="A21" s="157"/>
      <c r="B21" s="20"/>
      <c r="C21" s="155"/>
      <c r="D21" s="55" t="s">
        <v>59</v>
      </c>
      <c r="E21" s="22" t="s">
        <v>115</v>
      </c>
      <c r="F21" s="52" t="s">
        <v>152</v>
      </c>
    </row>
    <row r="22" spans="1:6" ht="105.75">
      <c r="A22" s="157"/>
      <c r="B22" s="21"/>
      <c r="C22" s="155" t="s">
        <v>116</v>
      </c>
      <c r="D22" s="15" t="s">
        <v>61</v>
      </c>
      <c r="E22" s="22" t="s">
        <v>117</v>
      </c>
      <c r="F22" s="52" t="s">
        <v>151</v>
      </c>
    </row>
    <row r="23" spans="1:6" ht="75">
      <c r="A23" s="157"/>
      <c r="B23" s="20"/>
      <c r="C23" s="155"/>
      <c r="D23" s="55" t="s">
        <v>60</v>
      </c>
      <c r="E23" s="22" t="s">
        <v>117</v>
      </c>
      <c r="F23" s="52" t="s">
        <v>151</v>
      </c>
    </row>
    <row r="24" spans="1:6" ht="105.75">
      <c r="A24" s="157"/>
      <c r="B24" s="20"/>
      <c r="C24" s="155"/>
      <c r="D24" s="15" t="s">
        <v>62</v>
      </c>
      <c r="E24" s="22" t="s">
        <v>117</v>
      </c>
      <c r="F24" s="52" t="s">
        <v>151</v>
      </c>
    </row>
    <row r="25" spans="1:6" ht="105.75">
      <c r="A25" s="158"/>
      <c r="B25" s="21"/>
      <c r="C25" s="49" t="s">
        <v>118</v>
      </c>
      <c r="D25" s="18" t="s">
        <v>63</v>
      </c>
      <c r="E25" s="22" t="s">
        <v>119</v>
      </c>
      <c r="F25" s="52" t="s">
        <v>151</v>
      </c>
    </row>
    <row r="26" spans="1:6" ht="90" customHeight="1">
      <c r="A26" s="145" t="s">
        <v>22</v>
      </c>
      <c r="B26" s="23" t="s">
        <v>23</v>
      </c>
      <c r="C26" s="148" t="s">
        <v>121</v>
      </c>
      <c r="D26" s="53" t="s">
        <v>64</v>
      </c>
      <c r="E26" s="7" t="s">
        <v>119</v>
      </c>
      <c r="F26" s="53" t="s">
        <v>151</v>
      </c>
    </row>
    <row r="27" spans="1:6" ht="60.75" customHeight="1">
      <c r="A27" s="146"/>
      <c r="B27" s="25"/>
      <c r="C27" s="149"/>
      <c r="D27" s="24" t="s">
        <v>65</v>
      </c>
      <c r="E27" s="7" t="s">
        <v>119</v>
      </c>
      <c r="F27" s="53" t="s">
        <v>151</v>
      </c>
    </row>
    <row r="28" spans="1:6" ht="90.75">
      <c r="A28" s="146"/>
      <c r="B28" s="26" t="s">
        <v>24</v>
      </c>
      <c r="C28" s="27" t="s">
        <v>122</v>
      </c>
      <c r="D28" s="24" t="s">
        <v>66</v>
      </c>
      <c r="E28" s="7" t="s">
        <v>103</v>
      </c>
      <c r="F28" s="53" t="s">
        <v>151</v>
      </c>
    </row>
    <row r="29" spans="1:6" ht="92.25" customHeight="1">
      <c r="A29" s="146"/>
      <c r="B29" s="26" t="s">
        <v>25</v>
      </c>
      <c r="C29" s="148" t="s">
        <v>123</v>
      </c>
      <c r="D29" s="53" t="s">
        <v>67</v>
      </c>
      <c r="E29" s="7" t="s">
        <v>124</v>
      </c>
      <c r="F29" s="54" t="s">
        <v>153</v>
      </c>
    </row>
    <row r="30" spans="1:6" ht="93.75" customHeight="1">
      <c r="A30" s="146"/>
      <c r="B30" s="25"/>
      <c r="C30" s="149"/>
      <c r="D30" s="53" t="s">
        <v>68</v>
      </c>
      <c r="E30" s="7" t="s">
        <v>124</v>
      </c>
      <c r="F30" s="54" t="s">
        <v>154</v>
      </c>
    </row>
    <row r="31" spans="1:6" ht="135">
      <c r="A31" s="146"/>
      <c r="B31" s="28"/>
      <c r="C31" s="148" t="s">
        <v>125</v>
      </c>
      <c r="D31" s="53" t="s">
        <v>69</v>
      </c>
      <c r="E31" s="7" t="s">
        <v>126</v>
      </c>
      <c r="F31" s="54" t="s">
        <v>155</v>
      </c>
    </row>
    <row r="32" spans="1:6" ht="135">
      <c r="A32" s="146"/>
      <c r="B32" s="28"/>
      <c r="C32" s="150"/>
      <c r="D32" s="53" t="s">
        <v>70</v>
      </c>
      <c r="E32" s="7" t="s">
        <v>126</v>
      </c>
      <c r="F32" s="54" t="s">
        <v>155</v>
      </c>
    </row>
    <row r="33" spans="1:6" ht="135">
      <c r="A33" s="146"/>
      <c r="B33" s="28"/>
      <c r="C33" s="149"/>
      <c r="D33" s="53" t="s">
        <v>71</v>
      </c>
      <c r="E33" s="7" t="s">
        <v>126</v>
      </c>
      <c r="F33" s="54" t="s">
        <v>155</v>
      </c>
    </row>
    <row r="34" spans="1:6" ht="51.75">
      <c r="A34" s="147"/>
      <c r="B34" s="28"/>
      <c r="C34" s="47" t="s">
        <v>120</v>
      </c>
      <c r="D34" s="8"/>
      <c r="E34" s="8"/>
      <c r="F34" s="8"/>
    </row>
    <row r="35" spans="1:6" ht="90">
      <c r="A35" s="153" t="s">
        <v>26</v>
      </c>
      <c r="B35" s="29" t="s">
        <v>27</v>
      </c>
      <c r="C35" s="151" t="s">
        <v>127</v>
      </c>
      <c r="D35" s="56" t="s">
        <v>72</v>
      </c>
      <c r="E35" s="33" t="s">
        <v>103</v>
      </c>
      <c r="F35" s="57" t="s">
        <v>156</v>
      </c>
    </row>
    <row r="36" spans="1:6" ht="105">
      <c r="A36" s="153"/>
      <c r="B36" s="30" t="s">
        <v>28</v>
      </c>
      <c r="C36" s="152"/>
      <c r="D36" s="56" t="s">
        <v>73</v>
      </c>
      <c r="E36" s="33" t="s">
        <v>103</v>
      </c>
      <c r="F36" s="57" t="s">
        <v>157</v>
      </c>
    </row>
    <row r="37" spans="1:6" ht="75.75">
      <c r="A37" s="153"/>
      <c r="B37" s="30" t="s">
        <v>29</v>
      </c>
      <c r="C37" s="151" t="s">
        <v>128</v>
      </c>
      <c r="D37" s="16" t="s">
        <v>74</v>
      </c>
      <c r="E37" s="33" t="s">
        <v>112</v>
      </c>
      <c r="F37" s="57" t="s">
        <v>158</v>
      </c>
    </row>
    <row r="38" spans="1:6" ht="105">
      <c r="A38" s="153"/>
      <c r="B38" s="31"/>
      <c r="C38" s="152"/>
      <c r="D38" s="16" t="s">
        <v>75</v>
      </c>
      <c r="E38" s="33" t="s">
        <v>112</v>
      </c>
      <c r="F38" s="57" t="s">
        <v>157</v>
      </c>
    </row>
    <row r="39" spans="1:6" ht="105.75">
      <c r="A39" s="153"/>
      <c r="B39" s="31"/>
      <c r="C39" s="32" t="s">
        <v>129</v>
      </c>
      <c r="D39" s="16" t="s">
        <v>76</v>
      </c>
      <c r="E39" s="33" t="s">
        <v>119</v>
      </c>
      <c r="F39" s="57" t="s">
        <v>157</v>
      </c>
    </row>
    <row r="40" spans="1:6" ht="180">
      <c r="A40" s="153"/>
      <c r="B40" s="31"/>
      <c r="C40" s="32" t="s">
        <v>130</v>
      </c>
      <c r="D40" s="56" t="s">
        <v>77</v>
      </c>
      <c r="E40" s="33" t="s">
        <v>119</v>
      </c>
      <c r="F40" s="57" t="s">
        <v>159</v>
      </c>
    </row>
    <row r="41" spans="1:6" ht="51.75">
      <c r="A41" s="153"/>
      <c r="B41" s="31"/>
      <c r="C41" s="46" t="s">
        <v>120</v>
      </c>
      <c r="D41" s="17"/>
      <c r="E41" s="17"/>
      <c r="F41" s="17"/>
    </row>
    <row r="42" spans="1:6" ht="135">
      <c r="A42" s="142" t="s">
        <v>30</v>
      </c>
      <c r="B42" s="35" t="s">
        <v>31</v>
      </c>
      <c r="C42" s="154" t="s">
        <v>131</v>
      </c>
      <c r="D42" s="34" t="s">
        <v>78</v>
      </c>
      <c r="E42" s="44" t="s">
        <v>103</v>
      </c>
      <c r="F42" s="58" t="s">
        <v>160</v>
      </c>
    </row>
    <row r="43" spans="1:6" ht="135">
      <c r="A43" s="143"/>
      <c r="B43" s="37" t="s">
        <v>32</v>
      </c>
      <c r="C43" s="154"/>
      <c r="D43" s="34" t="s">
        <v>79</v>
      </c>
      <c r="E43" s="44" t="s">
        <v>103</v>
      </c>
      <c r="F43" s="58" t="s">
        <v>160</v>
      </c>
    </row>
    <row r="44" spans="1:6" ht="135">
      <c r="A44" s="143"/>
      <c r="B44" s="38" t="s">
        <v>33</v>
      </c>
      <c r="C44" s="50" t="s">
        <v>132</v>
      </c>
      <c r="D44" s="34" t="s">
        <v>80</v>
      </c>
      <c r="E44" s="44" t="s">
        <v>112</v>
      </c>
      <c r="F44" s="58" t="s">
        <v>160</v>
      </c>
    </row>
    <row r="45" spans="1:6" ht="135">
      <c r="A45" s="143"/>
      <c r="B45" s="40" t="s">
        <v>34</v>
      </c>
      <c r="C45" s="140" t="s">
        <v>133</v>
      </c>
      <c r="D45" s="34" t="s">
        <v>81</v>
      </c>
      <c r="E45" s="44" t="s">
        <v>119</v>
      </c>
      <c r="F45" s="58" t="s">
        <v>160</v>
      </c>
    </row>
    <row r="46" spans="1:6" ht="135">
      <c r="A46" s="143"/>
      <c r="B46" s="38" t="s">
        <v>35</v>
      </c>
      <c r="C46" s="159"/>
      <c r="D46" s="34" t="s">
        <v>82</v>
      </c>
      <c r="E46" s="44" t="s">
        <v>119</v>
      </c>
      <c r="F46" s="58" t="s">
        <v>160</v>
      </c>
    </row>
    <row r="47" spans="1:6" ht="135">
      <c r="A47" s="143"/>
      <c r="B47" s="38" t="s">
        <v>36</v>
      </c>
      <c r="C47" s="141"/>
      <c r="D47" s="34" t="s">
        <v>83</v>
      </c>
      <c r="E47" s="44" t="s">
        <v>119</v>
      </c>
      <c r="F47" s="58" t="s">
        <v>160</v>
      </c>
    </row>
    <row r="48" spans="1:6" ht="135">
      <c r="A48" s="143"/>
      <c r="B48" s="38" t="s">
        <v>37</v>
      </c>
      <c r="C48" s="140" t="s">
        <v>134</v>
      </c>
      <c r="D48" s="34" t="s">
        <v>84</v>
      </c>
      <c r="E48" s="44" t="s">
        <v>106</v>
      </c>
      <c r="F48" s="58" t="s">
        <v>160</v>
      </c>
    </row>
    <row r="49" spans="1:6" ht="135">
      <c r="A49" s="143"/>
      <c r="B49" s="38" t="s">
        <v>38</v>
      </c>
      <c r="C49" s="159"/>
      <c r="D49" s="34" t="s">
        <v>85</v>
      </c>
      <c r="E49" s="44" t="s">
        <v>106</v>
      </c>
      <c r="F49" s="58" t="s">
        <v>160</v>
      </c>
    </row>
    <row r="50" spans="1:6" ht="135">
      <c r="A50" s="143"/>
      <c r="B50" s="38" t="s">
        <v>39</v>
      </c>
      <c r="C50" s="141"/>
      <c r="D50" s="34" t="s">
        <v>86</v>
      </c>
      <c r="E50" s="44" t="s">
        <v>106</v>
      </c>
      <c r="F50" s="58" t="s">
        <v>160</v>
      </c>
    </row>
    <row r="51" spans="1:6" ht="195">
      <c r="A51" s="143"/>
      <c r="B51" s="41"/>
      <c r="C51" s="39" t="s">
        <v>135</v>
      </c>
      <c r="D51" s="34" t="s">
        <v>87</v>
      </c>
      <c r="E51" s="44" t="s">
        <v>126</v>
      </c>
      <c r="F51" s="58" t="s">
        <v>161</v>
      </c>
    </row>
    <row r="52" spans="1:6" ht="195">
      <c r="A52" s="143"/>
      <c r="B52" s="41"/>
      <c r="C52" s="140" t="s">
        <v>136</v>
      </c>
      <c r="D52" s="34" t="s">
        <v>88</v>
      </c>
      <c r="E52" s="44" t="s">
        <v>137</v>
      </c>
      <c r="F52" s="58" t="s">
        <v>161</v>
      </c>
    </row>
    <row r="53" spans="1:6" ht="195">
      <c r="A53" s="143"/>
      <c r="B53" s="41"/>
      <c r="C53" s="141"/>
      <c r="D53" s="34" t="s">
        <v>89</v>
      </c>
      <c r="E53" s="44" t="s">
        <v>137</v>
      </c>
      <c r="F53" s="58" t="s">
        <v>161</v>
      </c>
    </row>
    <row r="54" spans="1:6" ht="210">
      <c r="A54" s="143"/>
      <c r="B54" s="41"/>
      <c r="C54" s="50" t="s">
        <v>138</v>
      </c>
      <c r="D54" s="34" t="s">
        <v>90</v>
      </c>
      <c r="E54" s="44" t="s">
        <v>126</v>
      </c>
      <c r="F54" s="58" t="s">
        <v>162</v>
      </c>
    </row>
    <row r="55" spans="1:6" ht="150">
      <c r="A55" s="143"/>
      <c r="B55" s="41"/>
      <c r="C55" s="50" t="s">
        <v>40</v>
      </c>
      <c r="D55" s="34" t="s">
        <v>91</v>
      </c>
      <c r="E55" s="44" t="s">
        <v>104</v>
      </c>
      <c r="F55" s="58" t="s">
        <v>163</v>
      </c>
    </row>
    <row r="56" spans="1:6" ht="135">
      <c r="A56" s="143"/>
      <c r="B56" s="41"/>
      <c r="C56" s="50" t="s">
        <v>139</v>
      </c>
      <c r="D56" s="34" t="s">
        <v>92</v>
      </c>
      <c r="E56" s="44" t="s">
        <v>103</v>
      </c>
      <c r="F56" s="58" t="s">
        <v>164</v>
      </c>
    </row>
    <row r="57" spans="1:6" ht="135">
      <c r="A57" s="143"/>
      <c r="B57" s="41"/>
      <c r="C57" s="50" t="s">
        <v>140</v>
      </c>
      <c r="D57" s="34" t="s">
        <v>94</v>
      </c>
      <c r="E57" s="44" t="s">
        <v>103</v>
      </c>
      <c r="F57" s="58" t="s">
        <v>165</v>
      </c>
    </row>
    <row r="58" spans="1:6" ht="165">
      <c r="A58" s="143"/>
      <c r="B58" s="41"/>
      <c r="C58" s="50" t="s">
        <v>141</v>
      </c>
      <c r="D58" s="34" t="s">
        <v>93</v>
      </c>
      <c r="E58" s="44" t="s">
        <v>104</v>
      </c>
      <c r="F58" s="58" t="s">
        <v>166</v>
      </c>
    </row>
    <row r="59" spans="1:6" ht="150">
      <c r="A59" s="143"/>
      <c r="B59" s="41"/>
      <c r="C59" s="50" t="s">
        <v>142</v>
      </c>
      <c r="D59" s="42" t="s">
        <v>95</v>
      </c>
      <c r="E59" s="44" t="s">
        <v>143</v>
      </c>
      <c r="F59" s="58" t="s">
        <v>167</v>
      </c>
    </row>
    <row r="60" spans="1:6" ht="60.75">
      <c r="A60" s="144"/>
      <c r="B60" s="43"/>
      <c r="C60" s="45" t="s">
        <v>144</v>
      </c>
      <c r="D60" s="36"/>
      <c r="E60" s="36"/>
      <c r="F60" s="36"/>
    </row>
  </sheetData>
  <sheetProtection/>
  <mergeCells count="22">
    <mergeCell ref="C3:C4"/>
    <mergeCell ref="C7:C8"/>
    <mergeCell ref="C9:C10"/>
    <mergeCell ref="C11:C12"/>
    <mergeCell ref="A3:A12"/>
    <mergeCell ref="C13:C15"/>
    <mergeCell ref="C16:C19"/>
    <mergeCell ref="C20:C21"/>
    <mergeCell ref="C22:C24"/>
    <mergeCell ref="A13:A25"/>
    <mergeCell ref="C45:C47"/>
    <mergeCell ref="C48:C50"/>
    <mergeCell ref="C52:C53"/>
    <mergeCell ref="A42:A60"/>
    <mergeCell ref="A26:A34"/>
    <mergeCell ref="C26:C27"/>
    <mergeCell ref="C29:C30"/>
    <mergeCell ref="C31:C33"/>
    <mergeCell ref="C35:C36"/>
    <mergeCell ref="C37:C38"/>
    <mergeCell ref="A35:A41"/>
    <mergeCell ref="C42:C43"/>
  </mergeCells>
  <printOptions/>
  <pageMargins left="0.33" right="0.3" top="0.33" bottom="0.3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11"/>
  <sheetViews>
    <sheetView zoomScalePageLayoutView="0" workbookViewId="0" topLeftCell="A1">
      <selection activeCell="D5" sqref="D5"/>
    </sheetView>
  </sheetViews>
  <sheetFormatPr defaultColWidth="11.421875" defaultRowHeight="15"/>
  <cols>
    <col min="2" max="2" width="93.57421875" style="0" customWidth="1"/>
  </cols>
  <sheetData>
    <row r="1" s="2" customFormat="1" ht="15.75">
      <c r="A1" s="1" t="s">
        <v>173</v>
      </c>
    </row>
    <row r="2" spans="1:2" s="2" customFormat="1" ht="15.75">
      <c r="A2" s="169" t="s">
        <v>0</v>
      </c>
      <c r="B2" s="170"/>
    </row>
    <row r="3" spans="1:2" s="2" customFormat="1" ht="49.5" customHeight="1">
      <c r="A3" s="167" t="s">
        <v>1</v>
      </c>
      <c r="B3" s="167"/>
    </row>
    <row r="4" spans="1:2" s="2" customFormat="1" ht="63" customHeight="1">
      <c r="A4" s="167" t="s">
        <v>2</v>
      </c>
      <c r="B4" s="167"/>
    </row>
    <row r="5" spans="1:2" s="2" customFormat="1" ht="48.75" customHeight="1">
      <c r="A5" s="167" t="s">
        <v>3</v>
      </c>
      <c r="B5" s="167"/>
    </row>
    <row r="6" spans="1:2" s="2" customFormat="1" ht="38.25" customHeight="1">
      <c r="A6" s="167" t="s">
        <v>4</v>
      </c>
      <c r="B6" s="167"/>
    </row>
    <row r="7" spans="1:2" s="2" customFormat="1" ht="33.75" customHeight="1">
      <c r="A7" s="167" t="s">
        <v>7</v>
      </c>
      <c r="B7" s="167"/>
    </row>
    <row r="8" spans="1:2" s="2" customFormat="1" ht="31.5" customHeight="1">
      <c r="A8" s="167" t="s">
        <v>8</v>
      </c>
      <c r="B8" s="167"/>
    </row>
    <row r="9" spans="1:2" s="2" customFormat="1" ht="31.5" customHeight="1">
      <c r="A9" s="167" t="s">
        <v>5</v>
      </c>
      <c r="B9" s="167"/>
    </row>
    <row r="10" spans="1:2" s="2" customFormat="1" ht="31.5" customHeight="1">
      <c r="A10" s="168" t="s">
        <v>6</v>
      </c>
      <c r="B10" s="168"/>
    </row>
    <row r="11" spans="1:2" s="2" customFormat="1" ht="31.5" customHeight="1">
      <c r="A11" s="167" t="s">
        <v>9</v>
      </c>
      <c r="B11" s="167"/>
    </row>
  </sheetData>
  <sheetProtection/>
  <mergeCells count="10">
    <mergeCell ref="A8:B8"/>
    <mergeCell ref="A9:B9"/>
    <mergeCell ref="A10:B10"/>
    <mergeCell ref="A11:B11"/>
    <mergeCell ref="A2:B2"/>
    <mergeCell ref="A3:B3"/>
    <mergeCell ref="A4:B4"/>
    <mergeCell ref="A5:B5"/>
    <mergeCell ref="A6:B6"/>
    <mergeCell ref="A7:B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37"/>
  <sheetViews>
    <sheetView zoomScale="90" zoomScaleNormal="90" zoomScalePageLayoutView="0" workbookViewId="0" topLeftCell="A1">
      <selection activeCell="D28" sqref="D28"/>
    </sheetView>
  </sheetViews>
  <sheetFormatPr defaultColWidth="11.421875" defaultRowHeight="15"/>
  <cols>
    <col min="1" max="1" width="4.7109375" style="0" customWidth="1"/>
    <col min="2" max="2" width="8.421875" style="0" customWidth="1"/>
    <col min="3" max="3" width="11.00390625" style="0" customWidth="1"/>
    <col min="4" max="4" width="191.00390625" style="0" customWidth="1"/>
  </cols>
  <sheetData>
    <row r="1" spans="1:4" s="2" customFormat="1" ht="15.75">
      <c r="A1" s="1" t="s">
        <v>206</v>
      </c>
      <c r="B1" s="1" t="s">
        <v>207</v>
      </c>
      <c r="C1" s="1" t="s">
        <v>252</v>
      </c>
      <c r="D1" s="1" t="s">
        <v>202</v>
      </c>
    </row>
    <row r="2" spans="1:4" s="2" customFormat="1" ht="21" customHeight="1">
      <c r="A2" s="59">
        <v>1</v>
      </c>
      <c r="B2" s="3" t="s">
        <v>210</v>
      </c>
      <c r="C2" s="3">
        <v>3</v>
      </c>
      <c r="D2" s="60" t="s">
        <v>174</v>
      </c>
    </row>
    <row r="3" spans="1:4" ht="21" customHeight="1">
      <c r="A3" s="59">
        <f>1+A2</f>
        <v>2</v>
      </c>
      <c r="B3" s="3" t="s">
        <v>211</v>
      </c>
      <c r="C3" s="3">
        <v>2</v>
      </c>
      <c r="D3" s="60" t="s">
        <v>175</v>
      </c>
    </row>
    <row r="4" spans="1:4" ht="21" customHeight="1">
      <c r="A4" s="59">
        <f aca="true" t="shared" si="0" ref="A4:A32">1+A3</f>
        <v>3</v>
      </c>
      <c r="B4" s="3" t="s">
        <v>212</v>
      </c>
      <c r="C4" s="3">
        <v>5</v>
      </c>
      <c r="D4" s="60" t="s">
        <v>176</v>
      </c>
    </row>
    <row r="5" spans="1:4" ht="34.5" customHeight="1">
      <c r="A5" s="59">
        <f t="shared" si="0"/>
        <v>4</v>
      </c>
      <c r="B5" s="3" t="s">
        <v>213</v>
      </c>
      <c r="C5" s="3">
        <v>4</v>
      </c>
      <c r="D5" s="60" t="s">
        <v>177</v>
      </c>
    </row>
    <row r="6" spans="1:4" ht="21" customHeight="1">
      <c r="A6" s="59">
        <f t="shared" si="0"/>
        <v>5</v>
      </c>
      <c r="B6" s="3" t="s">
        <v>214</v>
      </c>
      <c r="C6" s="3">
        <v>3</v>
      </c>
      <c r="D6" s="60" t="s">
        <v>178</v>
      </c>
    </row>
    <row r="7" spans="1:4" ht="21" customHeight="1">
      <c r="A7" s="59">
        <f t="shared" si="0"/>
        <v>6</v>
      </c>
      <c r="B7" s="3" t="s">
        <v>215</v>
      </c>
      <c r="C7" s="3">
        <v>8</v>
      </c>
      <c r="D7" s="60" t="s">
        <v>179</v>
      </c>
    </row>
    <row r="8" spans="1:4" ht="21" customHeight="1">
      <c r="A8" s="59">
        <f t="shared" si="0"/>
        <v>7</v>
      </c>
      <c r="B8" s="3" t="s">
        <v>216</v>
      </c>
      <c r="C8" s="3">
        <v>3</v>
      </c>
      <c r="D8" s="61" t="s">
        <v>180</v>
      </c>
    </row>
    <row r="9" spans="1:4" ht="21" customHeight="1">
      <c r="A9" s="59">
        <f t="shared" si="0"/>
        <v>8</v>
      </c>
      <c r="B9" s="3" t="s">
        <v>217</v>
      </c>
      <c r="C9" s="3">
        <v>3</v>
      </c>
      <c r="D9" s="61" t="s">
        <v>181</v>
      </c>
    </row>
    <row r="10" spans="1:4" ht="33" customHeight="1">
      <c r="A10" s="59">
        <f t="shared" si="0"/>
        <v>9</v>
      </c>
      <c r="B10" s="3" t="s">
        <v>218</v>
      </c>
      <c r="C10" s="3">
        <v>4</v>
      </c>
      <c r="D10" s="61" t="s">
        <v>182</v>
      </c>
    </row>
    <row r="11" spans="1:4" ht="21" customHeight="1">
      <c r="A11" s="59">
        <f t="shared" si="0"/>
        <v>10</v>
      </c>
      <c r="B11" s="3" t="s">
        <v>219</v>
      </c>
      <c r="C11" s="3">
        <v>2</v>
      </c>
      <c r="D11" s="61" t="s">
        <v>183</v>
      </c>
    </row>
    <row r="12" spans="1:4" ht="21" customHeight="1">
      <c r="A12" s="59">
        <f t="shared" si="0"/>
        <v>11</v>
      </c>
      <c r="B12" s="3" t="s">
        <v>220</v>
      </c>
      <c r="C12" s="3">
        <v>2</v>
      </c>
      <c r="D12" s="61" t="s">
        <v>184</v>
      </c>
    </row>
    <row r="13" spans="1:4" ht="21" customHeight="1">
      <c r="A13" s="59">
        <f t="shared" si="0"/>
        <v>12</v>
      </c>
      <c r="B13" s="3" t="s">
        <v>221</v>
      </c>
      <c r="C13" s="3">
        <v>3</v>
      </c>
      <c r="D13" s="60" t="s">
        <v>185</v>
      </c>
    </row>
    <row r="14" spans="1:4" ht="21" customHeight="1">
      <c r="A14" s="59">
        <f t="shared" si="0"/>
        <v>13</v>
      </c>
      <c r="B14" s="3" t="s">
        <v>222</v>
      </c>
      <c r="C14" s="3">
        <v>3</v>
      </c>
      <c r="D14" s="60" t="s">
        <v>186</v>
      </c>
    </row>
    <row r="15" spans="1:4" ht="21" customHeight="1">
      <c r="A15" s="59">
        <f t="shared" si="0"/>
        <v>14</v>
      </c>
      <c r="B15" s="3" t="s">
        <v>223</v>
      </c>
      <c r="C15" s="3">
        <v>2</v>
      </c>
      <c r="D15" s="60" t="s">
        <v>187</v>
      </c>
    </row>
    <row r="16" spans="1:4" ht="21" customHeight="1">
      <c r="A16" s="59">
        <f t="shared" si="0"/>
        <v>15</v>
      </c>
      <c r="B16" s="3" t="s">
        <v>224</v>
      </c>
      <c r="C16" s="3">
        <v>3</v>
      </c>
      <c r="D16" s="60" t="s">
        <v>188</v>
      </c>
    </row>
    <row r="17" spans="1:4" ht="21" customHeight="1">
      <c r="A17" s="59">
        <f t="shared" si="0"/>
        <v>16</v>
      </c>
      <c r="B17" s="3" t="s">
        <v>225</v>
      </c>
      <c r="C17" s="3">
        <v>5</v>
      </c>
      <c r="D17" s="61" t="s">
        <v>189</v>
      </c>
    </row>
    <row r="18" spans="1:4" ht="21" customHeight="1">
      <c r="A18" s="59">
        <f t="shared" si="0"/>
        <v>17</v>
      </c>
      <c r="B18" s="3" t="s">
        <v>226</v>
      </c>
      <c r="C18" s="3">
        <v>5</v>
      </c>
      <c r="D18" s="61" t="s">
        <v>203</v>
      </c>
    </row>
    <row r="19" spans="1:4" ht="21" customHeight="1">
      <c r="A19" s="59">
        <f t="shared" si="0"/>
        <v>18</v>
      </c>
      <c r="B19" s="3" t="s">
        <v>227</v>
      </c>
      <c r="C19" s="3">
        <v>3</v>
      </c>
      <c r="D19" s="61" t="s">
        <v>204</v>
      </c>
    </row>
    <row r="20" spans="1:4" ht="35.25" customHeight="1">
      <c r="A20" s="59">
        <f t="shared" si="0"/>
        <v>19</v>
      </c>
      <c r="B20" s="3" t="s">
        <v>228</v>
      </c>
      <c r="C20" s="3">
        <v>3</v>
      </c>
      <c r="D20" s="61" t="s">
        <v>205</v>
      </c>
    </row>
    <row r="21" spans="1:4" ht="21" customHeight="1">
      <c r="A21" s="59">
        <f t="shared" si="0"/>
        <v>20</v>
      </c>
      <c r="B21" s="3" t="s">
        <v>229</v>
      </c>
      <c r="C21" s="3">
        <v>3</v>
      </c>
      <c r="D21" s="60" t="s">
        <v>190</v>
      </c>
    </row>
    <row r="22" spans="1:4" ht="21" customHeight="1">
      <c r="A22" s="59">
        <f t="shared" si="0"/>
        <v>21</v>
      </c>
      <c r="B22" s="3" t="s">
        <v>230</v>
      </c>
      <c r="C22" s="3">
        <v>3</v>
      </c>
      <c r="D22" s="60" t="s">
        <v>191</v>
      </c>
    </row>
    <row r="23" spans="1:4" ht="34.5" customHeight="1">
      <c r="A23" s="59">
        <f t="shared" si="0"/>
        <v>22</v>
      </c>
      <c r="B23" s="3" t="s">
        <v>231</v>
      </c>
      <c r="C23" s="3">
        <v>5</v>
      </c>
      <c r="D23" s="60" t="s">
        <v>192</v>
      </c>
    </row>
    <row r="24" spans="1:4" ht="21" customHeight="1">
      <c r="A24" s="59">
        <f t="shared" si="0"/>
        <v>23</v>
      </c>
      <c r="B24" s="3" t="s">
        <v>232</v>
      </c>
      <c r="C24" s="3">
        <v>3</v>
      </c>
      <c r="D24" s="60" t="s">
        <v>193</v>
      </c>
    </row>
    <row r="25" spans="1:4" ht="38.25" customHeight="1">
      <c r="A25" s="59">
        <f t="shared" si="0"/>
        <v>24</v>
      </c>
      <c r="B25" s="3" t="s">
        <v>233</v>
      </c>
      <c r="C25" s="3">
        <v>3</v>
      </c>
      <c r="D25" s="60" t="s">
        <v>194</v>
      </c>
    </row>
    <row r="26" spans="1:4" ht="30.75" customHeight="1">
      <c r="A26" s="59">
        <f t="shared" si="0"/>
        <v>25</v>
      </c>
      <c r="B26" s="3" t="s">
        <v>234</v>
      </c>
      <c r="C26" s="3">
        <v>2</v>
      </c>
      <c r="D26" s="60" t="s">
        <v>195</v>
      </c>
    </row>
    <row r="27" spans="1:4" ht="21" customHeight="1">
      <c r="A27" s="59">
        <f t="shared" si="0"/>
        <v>26</v>
      </c>
      <c r="B27" s="3" t="s">
        <v>235</v>
      </c>
      <c r="C27" s="3">
        <v>3</v>
      </c>
      <c r="D27" s="60" t="s">
        <v>196</v>
      </c>
    </row>
    <row r="28" spans="1:4" ht="21" customHeight="1">
      <c r="A28" s="59">
        <f t="shared" si="0"/>
        <v>27</v>
      </c>
      <c r="B28" s="3" t="s">
        <v>236</v>
      </c>
      <c r="C28" s="3">
        <v>2</v>
      </c>
      <c r="D28" s="60" t="s">
        <v>197</v>
      </c>
    </row>
    <row r="29" spans="1:4" ht="21" customHeight="1">
      <c r="A29" s="59">
        <f t="shared" si="0"/>
        <v>28</v>
      </c>
      <c r="B29" s="3" t="s">
        <v>237</v>
      </c>
      <c r="C29" s="3">
        <v>3</v>
      </c>
      <c r="D29" s="60" t="s">
        <v>198</v>
      </c>
    </row>
    <row r="30" spans="1:4" ht="21" customHeight="1">
      <c r="A30" s="59">
        <f t="shared" si="0"/>
        <v>29</v>
      </c>
      <c r="B30" s="3" t="s">
        <v>238</v>
      </c>
      <c r="C30" s="3">
        <v>2</v>
      </c>
      <c r="D30" s="60" t="s">
        <v>199</v>
      </c>
    </row>
    <row r="31" spans="1:4" ht="21" customHeight="1">
      <c r="A31" s="59">
        <f t="shared" si="0"/>
        <v>30</v>
      </c>
      <c r="B31" s="3" t="s">
        <v>239</v>
      </c>
      <c r="C31" s="3">
        <v>3</v>
      </c>
      <c r="D31" s="60" t="s">
        <v>200</v>
      </c>
    </row>
    <row r="32" spans="1:4" ht="21" customHeight="1">
      <c r="A32" s="59">
        <f t="shared" si="0"/>
        <v>31</v>
      </c>
      <c r="B32" s="3" t="s">
        <v>240</v>
      </c>
      <c r="C32" s="3">
        <v>2</v>
      </c>
      <c r="D32" s="60" t="s">
        <v>201</v>
      </c>
    </row>
    <row r="33" spans="1:3" ht="18.75">
      <c r="A33" s="62" t="s">
        <v>208</v>
      </c>
      <c r="C33" s="4">
        <f>SUM(C2:C32)</f>
        <v>100</v>
      </c>
    </row>
    <row r="34" ht="18.75">
      <c r="B34" s="4" t="s">
        <v>209</v>
      </c>
    </row>
    <row r="35" spans="2:3" ht="15.75">
      <c r="B35" s="69"/>
      <c r="C35" s="100"/>
    </row>
    <row r="36" spans="2:3" ht="15.75">
      <c r="B36" s="69"/>
      <c r="C36" s="100"/>
    </row>
    <row r="37" spans="2:3" ht="15.75">
      <c r="B37" s="69"/>
      <c r="C37" s="100"/>
    </row>
  </sheetData>
  <sheetProtection/>
  <printOptions/>
  <pageMargins left="0.7" right="0.7" top="0.75" bottom="0.75" header="0.3" footer="0.3"/>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Z59"/>
  <sheetViews>
    <sheetView tabSelected="1" zoomScalePageLayoutView="0" workbookViewId="0" topLeftCell="A1">
      <pane xSplit="3" topLeftCell="J1" activePane="topRight" state="frozen"/>
      <selection pane="topLeft" activeCell="A1" sqref="A1"/>
      <selection pane="topRight" activeCell="E58" sqref="E58"/>
    </sheetView>
  </sheetViews>
  <sheetFormatPr defaultColWidth="11.421875" defaultRowHeight="15"/>
  <cols>
    <col min="1" max="1" width="16.8515625" style="0" customWidth="1"/>
    <col min="2" max="2" width="10.7109375" style="0" customWidth="1"/>
    <col min="3" max="3" width="8.8515625" style="0" customWidth="1"/>
    <col min="4" max="4" width="9.00390625" style="0" customWidth="1"/>
    <col min="5" max="5" width="8.8515625" style="0" customWidth="1"/>
    <col min="6" max="6" width="8.7109375" style="0" customWidth="1"/>
    <col min="7" max="7" width="9.28125" style="0" customWidth="1"/>
    <col min="8" max="8" width="8.421875" style="0" customWidth="1"/>
    <col min="9" max="9" width="5.28125" style="76" customWidth="1"/>
    <col min="10" max="10" width="7.00390625" style="0" customWidth="1"/>
    <col min="11" max="11" width="5.8515625" style="0" customWidth="1"/>
    <col min="12" max="12" width="6.8515625" style="0" customWidth="1"/>
    <col min="13" max="13" width="6.421875" style="0" customWidth="1"/>
    <col min="14" max="14" width="6.28125" style="0" customWidth="1"/>
    <col min="15" max="20" width="5.8515625" style="0" customWidth="1"/>
  </cols>
  <sheetData>
    <row r="1" spans="1:26" ht="15">
      <c r="A1" s="62" t="s">
        <v>282</v>
      </c>
      <c r="G1" t="s">
        <v>263</v>
      </c>
      <c r="O1" t="s">
        <v>302</v>
      </c>
      <c r="T1" t="s">
        <v>275</v>
      </c>
      <c r="Z1" t="s">
        <v>279</v>
      </c>
    </row>
    <row r="2" spans="7:26" ht="15">
      <c r="G2" s="76" t="s">
        <v>264</v>
      </c>
      <c r="I2" s="76" t="s">
        <v>266</v>
      </c>
      <c r="K2" s="76" t="s">
        <v>268</v>
      </c>
      <c r="O2" t="s">
        <v>303</v>
      </c>
      <c r="T2" t="s">
        <v>276</v>
      </c>
      <c r="Z2" t="s">
        <v>280</v>
      </c>
    </row>
    <row r="3" spans="7:26" ht="15">
      <c r="G3" s="76" t="s">
        <v>265</v>
      </c>
      <c r="I3" s="76" t="s">
        <v>267</v>
      </c>
      <c r="K3" t="s">
        <v>322</v>
      </c>
      <c r="O3" t="s">
        <v>304</v>
      </c>
      <c r="T3" t="s">
        <v>277</v>
      </c>
      <c r="Z3" t="s">
        <v>281</v>
      </c>
    </row>
    <row r="4" ht="15">
      <c r="T4" t="s">
        <v>278</v>
      </c>
    </row>
    <row r="5" spans="1:20" ht="15">
      <c r="A5" s="176" t="s">
        <v>241</v>
      </c>
      <c r="B5" s="174" t="s">
        <v>243</v>
      </c>
      <c r="C5" s="178" t="s">
        <v>253</v>
      </c>
      <c r="D5" s="181" t="s">
        <v>244</v>
      </c>
      <c r="E5" s="182"/>
      <c r="F5" s="182"/>
      <c r="G5" s="182"/>
      <c r="H5" s="183"/>
      <c r="I5" s="177" t="s">
        <v>269</v>
      </c>
      <c r="J5" s="177"/>
      <c r="K5" s="177"/>
      <c r="L5" s="177"/>
      <c r="M5" s="177"/>
      <c r="N5" s="177"/>
      <c r="O5" s="177" t="s">
        <v>284</v>
      </c>
      <c r="P5" s="177"/>
      <c r="Q5" s="177"/>
      <c r="R5" s="177"/>
      <c r="S5" s="177"/>
      <c r="T5" s="177"/>
    </row>
    <row r="6" spans="1:20" ht="15" customHeight="1">
      <c r="A6" s="176"/>
      <c r="B6" s="175"/>
      <c r="C6" s="180"/>
      <c r="D6" s="63" t="s">
        <v>324</v>
      </c>
      <c r="E6" s="64" t="s">
        <v>325</v>
      </c>
      <c r="F6" s="64" t="s">
        <v>326</v>
      </c>
      <c r="G6" s="63" t="s">
        <v>327</v>
      </c>
      <c r="H6" s="77" t="s">
        <v>328</v>
      </c>
      <c r="I6" s="78" t="s">
        <v>270</v>
      </c>
      <c r="J6" s="64" t="s">
        <v>103</v>
      </c>
      <c r="K6" s="64" t="s">
        <v>272</v>
      </c>
      <c r="L6" s="64" t="s">
        <v>273</v>
      </c>
      <c r="M6" s="64" t="s">
        <v>271</v>
      </c>
      <c r="N6" s="64" t="s">
        <v>274</v>
      </c>
      <c r="O6" s="78" t="s">
        <v>270</v>
      </c>
      <c r="P6" s="64" t="s">
        <v>103</v>
      </c>
      <c r="Q6" s="64" t="s">
        <v>272</v>
      </c>
      <c r="R6" s="64" t="s">
        <v>273</v>
      </c>
      <c r="S6" s="64" t="s">
        <v>271</v>
      </c>
      <c r="T6" s="64" t="s">
        <v>274</v>
      </c>
    </row>
    <row r="7" spans="1:20" ht="15.75">
      <c r="A7" s="171" t="s">
        <v>242</v>
      </c>
      <c r="B7" s="66" t="s">
        <v>210</v>
      </c>
      <c r="C7" s="68">
        <f>'Criterios de Evaluación'!C2</f>
        <v>3</v>
      </c>
      <c r="D7" s="133">
        <f>C7/8</f>
        <v>0.375</v>
      </c>
      <c r="E7" s="133">
        <f>C7/8*6</f>
        <v>2.25</v>
      </c>
      <c r="F7" s="133"/>
      <c r="G7" s="133"/>
      <c r="H7" s="133">
        <f>C7/8</f>
        <v>0.375</v>
      </c>
      <c r="I7" s="64"/>
      <c r="J7" s="63" t="s">
        <v>283</v>
      </c>
      <c r="K7" s="79"/>
      <c r="L7" s="63"/>
      <c r="M7" s="63"/>
      <c r="N7" s="63"/>
      <c r="O7" s="64"/>
      <c r="P7" s="63">
        <v>100</v>
      </c>
      <c r="Q7" s="79"/>
      <c r="R7" s="63"/>
      <c r="S7" s="63"/>
      <c r="T7" s="63"/>
    </row>
    <row r="8" spans="1:22" ht="15.75">
      <c r="A8" s="172"/>
      <c r="B8" s="68" t="s">
        <v>211</v>
      </c>
      <c r="C8" s="68">
        <f>'Criterios de Evaluación'!C3</f>
        <v>2</v>
      </c>
      <c r="D8" s="133"/>
      <c r="E8" s="133">
        <f>C8/8*6</f>
        <v>1.5</v>
      </c>
      <c r="F8" s="133">
        <f>C8/8</f>
        <v>0.25</v>
      </c>
      <c r="G8" s="133">
        <f>C8/8</f>
        <v>0.25</v>
      </c>
      <c r="H8" s="133"/>
      <c r="I8" s="64" t="s">
        <v>283</v>
      </c>
      <c r="J8" s="63"/>
      <c r="K8" s="63"/>
      <c r="L8" s="63" t="s">
        <v>283</v>
      </c>
      <c r="M8" s="63"/>
      <c r="N8" s="63"/>
      <c r="O8" s="64">
        <v>50</v>
      </c>
      <c r="P8" s="63"/>
      <c r="Q8" s="63"/>
      <c r="R8" s="63">
        <v>50</v>
      </c>
      <c r="S8" s="63"/>
      <c r="T8" s="63"/>
      <c r="V8" s="62"/>
    </row>
    <row r="9" spans="1:22" ht="15.75">
      <c r="A9" s="172"/>
      <c r="B9" s="68" t="s">
        <v>212</v>
      </c>
      <c r="C9" s="68">
        <f>'Criterios de Evaluación'!C4</f>
        <v>5</v>
      </c>
      <c r="D9" s="133"/>
      <c r="E9" s="133">
        <f>C9/8*6</f>
        <v>3.75</v>
      </c>
      <c r="F9" s="133"/>
      <c r="G9" s="133">
        <f>C9/8</f>
        <v>0.625</v>
      </c>
      <c r="H9" s="133">
        <f>C9/8</f>
        <v>0.625</v>
      </c>
      <c r="I9" s="64"/>
      <c r="J9" s="63" t="s">
        <v>283</v>
      </c>
      <c r="K9" s="63"/>
      <c r="L9" s="63"/>
      <c r="M9" s="63"/>
      <c r="N9" s="63"/>
      <c r="O9" s="64"/>
      <c r="P9" s="63">
        <v>100</v>
      </c>
      <c r="Q9" s="63"/>
      <c r="R9" s="63"/>
      <c r="S9" s="63"/>
      <c r="T9" s="63"/>
      <c r="V9" s="135"/>
    </row>
    <row r="10" spans="1:22" ht="15.75">
      <c r="A10" s="172"/>
      <c r="B10" s="68" t="s">
        <v>213</v>
      </c>
      <c r="C10" s="68">
        <f>'Criterios de Evaluación'!C5/4</f>
        <v>1</v>
      </c>
      <c r="D10" s="133">
        <f>C10/8</f>
        <v>0.125</v>
      </c>
      <c r="E10" s="133">
        <f>C10/8*6</f>
        <v>0.75</v>
      </c>
      <c r="F10" s="133"/>
      <c r="G10" s="133"/>
      <c r="H10" s="133">
        <f>C10/8</f>
        <v>0.125</v>
      </c>
      <c r="I10" s="64" t="s">
        <v>283</v>
      </c>
      <c r="J10" s="63" t="s">
        <v>283</v>
      </c>
      <c r="K10" s="63"/>
      <c r="L10" s="63" t="s">
        <v>283</v>
      </c>
      <c r="M10" s="63" t="s">
        <v>283</v>
      </c>
      <c r="N10" s="63"/>
      <c r="O10" s="64">
        <v>25</v>
      </c>
      <c r="P10" s="63">
        <v>25</v>
      </c>
      <c r="Q10" s="63"/>
      <c r="R10" s="63">
        <v>25</v>
      </c>
      <c r="S10" s="63">
        <v>25</v>
      </c>
      <c r="T10" s="63"/>
      <c r="V10" s="135"/>
    </row>
    <row r="11" spans="1:22" ht="15.75">
      <c r="A11" s="172"/>
      <c r="B11" s="68" t="s">
        <v>214</v>
      </c>
      <c r="C11" s="68">
        <f>'Criterios de Evaluación'!C6</f>
        <v>3</v>
      </c>
      <c r="D11" s="133"/>
      <c r="E11" s="133">
        <f>C11/8*6</f>
        <v>2.25</v>
      </c>
      <c r="F11" s="133">
        <f>C11/8</f>
        <v>0.375</v>
      </c>
      <c r="G11" s="133">
        <f>C11/8</f>
        <v>0.375</v>
      </c>
      <c r="H11" s="133"/>
      <c r="I11" s="64" t="s">
        <v>283</v>
      </c>
      <c r="J11" s="63"/>
      <c r="K11" s="63"/>
      <c r="L11" s="63" t="s">
        <v>283</v>
      </c>
      <c r="M11" s="63" t="s">
        <v>283</v>
      </c>
      <c r="N11" s="63"/>
      <c r="O11" s="64">
        <f>1/3*100</f>
        <v>33.33333333333333</v>
      </c>
      <c r="P11" s="63"/>
      <c r="Q11" s="63"/>
      <c r="R11" s="64">
        <f>1/3*100</f>
        <v>33.33333333333333</v>
      </c>
      <c r="S11" s="64">
        <f>1/3*100</f>
        <v>33.33333333333333</v>
      </c>
      <c r="T11" s="63"/>
      <c r="V11" s="135"/>
    </row>
    <row r="12" spans="1:22" ht="15.75">
      <c r="A12" s="173"/>
      <c r="B12" s="97" t="s">
        <v>215</v>
      </c>
      <c r="C12" s="68">
        <f>'Criterios de Evaluación'!C7/8</f>
        <v>1</v>
      </c>
      <c r="D12" s="133">
        <f>C12/3</f>
        <v>0.3333333333333333</v>
      </c>
      <c r="E12" s="133"/>
      <c r="F12" s="133">
        <f>C12/3</f>
        <v>0.3333333333333333</v>
      </c>
      <c r="G12" s="133"/>
      <c r="H12" s="133">
        <f>C12/3</f>
        <v>0.3333333333333333</v>
      </c>
      <c r="I12" s="64" t="s">
        <v>283</v>
      </c>
      <c r="J12" s="63" t="s">
        <v>283</v>
      </c>
      <c r="K12" s="63" t="s">
        <v>283</v>
      </c>
      <c r="L12" s="63" t="s">
        <v>283</v>
      </c>
      <c r="M12" s="63"/>
      <c r="N12" s="63" t="s">
        <v>283</v>
      </c>
      <c r="O12" s="64">
        <v>20</v>
      </c>
      <c r="P12" s="63">
        <v>20</v>
      </c>
      <c r="Q12" s="63">
        <v>20</v>
      </c>
      <c r="R12" s="63"/>
      <c r="S12" s="63">
        <v>20</v>
      </c>
      <c r="T12" s="63"/>
      <c r="V12" s="135"/>
    </row>
    <row r="13" spans="1:22" ht="15.75">
      <c r="A13" s="71" t="s">
        <v>254</v>
      </c>
      <c r="B13" s="68"/>
      <c r="C13" s="65">
        <f aca="true" t="shared" si="0" ref="C13:H13">SUM(C7:C12)</f>
        <v>15</v>
      </c>
      <c r="D13" s="134">
        <f t="shared" si="0"/>
        <v>0.8333333333333333</v>
      </c>
      <c r="E13" s="134">
        <f t="shared" si="0"/>
        <v>10.5</v>
      </c>
      <c r="F13" s="134">
        <f t="shared" si="0"/>
        <v>0.9583333333333333</v>
      </c>
      <c r="G13" s="134">
        <f t="shared" si="0"/>
        <v>1.25</v>
      </c>
      <c r="H13" s="134">
        <f t="shared" si="0"/>
        <v>1.4583333333333333</v>
      </c>
      <c r="I13" s="17"/>
      <c r="J13" s="17"/>
      <c r="K13" s="17"/>
      <c r="L13" s="17"/>
      <c r="M13" s="17"/>
      <c r="N13" s="17"/>
      <c r="O13" s="17"/>
      <c r="P13" s="17"/>
      <c r="Q13" s="17"/>
      <c r="R13" s="17"/>
      <c r="S13" s="17"/>
      <c r="T13" s="17"/>
      <c r="U13" s="136">
        <f>SUM(D13:H13)</f>
        <v>15.000000000000002</v>
      </c>
      <c r="V13" s="135"/>
    </row>
    <row r="14" spans="1:22" ht="15.75">
      <c r="A14" s="178" t="s">
        <v>245</v>
      </c>
      <c r="B14" s="3" t="s">
        <v>216</v>
      </c>
      <c r="C14" s="3">
        <f>'Criterios de Evaluación'!C8</f>
        <v>3</v>
      </c>
      <c r="D14" s="137">
        <f>C14/8</f>
        <v>0.375</v>
      </c>
      <c r="E14" s="137">
        <f>C14/8*6</f>
        <v>2.25</v>
      </c>
      <c r="F14" s="137"/>
      <c r="G14" s="137">
        <f>C14/8</f>
        <v>0.375</v>
      </c>
      <c r="H14" s="137"/>
      <c r="I14" s="64"/>
      <c r="J14" s="63" t="s">
        <v>283</v>
      </c>
      <c r="K14" s="63"/>
      <c r="L14" s="63" t="s">
        <v>283</v>
      </c>
      <c r="M14" s="63"/>
      <c r="N14" s="63"/>
      <c r="O14" s="64"/>
      <c r="P14" s="63">
        <v>50</v>
      </c>
      <c r="Q14" s="63"/>
      <c r="R14" s="63">
        <v>50</v>
      </c>
      <c r="S14" s="63"/>
      <c r="T14" s="63"/>
      <c r="V14" s="135"/>
    </row>
    <row r="15" spans="1:22" ht="15.75">
      <c r="A15" s="179"/>
      <c r="B15" s="3" t="s">
        <v>219</v>
      </c>
      <c r="C15" s="3">
        <f>'Criterios de Evaluación'!C11</f>
        <v>2</v>
      </c>
      <c r="D15" s="137">
        <f>C15/8</f>
        <v>0.25</v>
      </c>
      <c r="E15" s="137">
        <f>C15/8*6</f>
        <v>1.5</v>
      </c>
      <c r="F15" s="137"/>
      <c r="G15" s="137">
        <f>C15/8</f>
        <v>0.25</v>
      </c>
      <c r="H15" s="137"/>
      <c r="I15" s="64"/>
      <c r="J15" s="63" t="s">
        <v>283</v>
      </c>
      <c r="K15" s="63"/>
      <c r="L15" s="63" t="s">
        <v>283</v>
      </c>
      <c r="M15" s="63"/>
      <c r="N15" s="63"/>
      <c r="O15" s="64"/>
      <c r="P15" s="63">
        <v>50</v>
      </c>
      <c r="Q15" s="63"/>
      <c r="R15" s="63">
        <v>50</v>
      </c>
      <c r="S15" s="63"/>
      <c r="T15" s="63"/>
      <c r="V15" s="135"/>
    </row>
    <row r="16" spans="1:22" ht="15.75">
      <c r="A16" s="179"/>
      <c r="B16" s="3" t="s">
        <v>220</v>
      </c>
      <c r="C16" s="3">
        <f>'Criterios de Evaluación'!C12</f>
        <v>2</v>
      </c>
      <c r="D16" s="137">
        <f>C16/3</f>
        <v>0.6666666666666666</v>
      </c>
      <c r="E16" s="137"/>
      <c r="F16" s="137">
        <f>C16/3</f>
        <v>0.6666666666666666</v>
      </c>
      <c r="G16" s="137"/>
      <c r="H16" s="137">
        <f>C16/3</f>
        <v>0.6666666666666666</v>
      </c>
      <c r="I16" s="64" t="s">
        <v>283</v>
      </c>
      <c r="J16" s="63" t="s">
        <v>283</v>
      </c>
      <c r="K16" s="63"/>
      <c r="L16" s="63" t="s">
        <v>283</v>
      </c>
      <c r="M16" s="63"/>
      <c r="N16" s="63"/>
      <c r="O16" s="64">
        <f>1/3*100</f>
        <v>33.33333333333333</v>
      </c>
      <c r="P16" s="64">
        <f>1/3*100</f>
        <v>33.33333333333333</v>
      </c>
      <c r="Q16" s="63"/>
      <c r="R16" s="64">
        <f>1/3*100</f>
        <v>33.33333333333333</v>
      </c>
      <c r="S16" s="63"/>
      <c r="T16" s="63"/>
      <c r="V16" s="135"/>
    </row>
    <row r="17" spans="1:20" ht="15.75">
      <c r="A17" s="179"/>
      <c r="B17" s="96" t="s">
        <v>213</v>
      </c>
      <c r="C17" s="3">
        <f>'Criterios de Evaluación'!C5/4</f>
        <v>1</v>
      </c>
      <c r="D17" s="137">
        <f>C17/8</f>
        <v>0.125</v>
      </c>
      <c r="E17" s="137">
        <f>C17/8*6</f>
        <v>0.75</v>
      </c>
      <c r="F17" s="137"/>
      <c r="G17" s="137"/>
      <c r="H17" s="137">
        <f>C17/8</f>
        <v>0.125</v>
      </c>
      <c r="I17" s="64" t="s">
        <v>283</v>
      </c>
      <c r="J17" s="63" t="s">
        <v>283</v>
      </c>
      <c r="K17" s="63"/>
      <c r="L17" s="63" t="s">
        <v>283</v>
      </c>
      <c r="M17" s="63" t="s">
        <v>283</v>
      </c>
      <c r="N17" s="63"/>
      <c r="O17" s="64">
        <v>25</v>
      </c>
      <c r="P17" s="63">
        <v>25</v>
      </c>
      <c r="Q17" s="63"/>
      <c r="R17" s="63">
        <v>25</v>
      </c>
      <c r="S17" s="63">
        <v>25</v>
      </c>
      <c r="T17" s="63"/>
    </row>
    <row r="18" spans="1:20" ht="15.75">
      <c r="A18" s="180"/>
      <c r="B18" s="98" t="s">
        <v>215</v>
      </c>
      <c r="C18" s="3">
        <f>'Criterios de Evaluación'!C7/8</f>
        <v>1</v>
      </c>
      <c r="D18" s="137">
        <f>C18/3</f>
        <v>0.3333333333333333</v>
      </c>
      <c r="E18" s="137"/>
      <c r="F18" s="137">
        <f>C18/3</f>
        <v>0.3333333333333333</v>
      </c>
      <c r="G18" s="137"/>
      <c r="H18" s="137">
        <f>C18/3</f>
        <v>0.3333333333333333</v>
      </c>
      <c r="I18" s="64" t="s">
        <v>283</v>
      </c>
      <c r="J18" s="63" t="s">
        <v>283</v>
      </c>
      <c r="K18" s="63" t="s">
        <v>283</v>
      </c>
      <c r="L18" s="63" t="s">
        <v>283</v>
      </c>
      <c r="M18" s="63"/>
      <c r="N18" s="63" t="s">
        <v>283</v>
      </c>
      <c r="O18" s="64">
        <v>20</v>
      </c>
      <c r="P18" s="63">
        <v>20</v>
      </c>
      <c r="Q18" s="63">
        <v>20</v>
      </c>
      <c r="R18" s="63">
        <v>20</v>
      </c>
      <c r="S18" s="63"/>
      <c r="T18" s="63">
        <v>20</v>
      </c>
    </row>
    <row r="19" spans="1:21" ht="15.75">
      <c r="A19" s="70" t="s">
        <v>255</v>
      </c>
      <c r="B19" s="3"/>
      <c r="C19" s="65">
        <f aca="true" t="shared" si="1" ref="C19:H19">SUM(C14:C18)</f>
        <v>9</v>
      </c>
      <c r="D19" s="134">
        <f t="shared" si="1"/>
        <v>1.7499999999999998</v>
      </c>
      <c r="E19" s="134">
        <f t="shared" si="1"/>
        <v>4.5</v>
      </c>
      <c r="F19" s="134">
        <f t="shared" si="1"/>
        <v>1</v>
      </c>
      <c r="G19" s="134">
        <f t="shared" si="1"/>
        <v>0.625</v>
      </c>
      <c r="H19" s="134">
        <f t="shared" si="1"/>
        <v>1.125</v>
      </c>
      <c r="I19" s="17"/>
      <c r="J19" s="17"/>
      <c r="K19" s="17"/>
      <c r="L19" s="17"/>
      <c r="M19" s="17"/>
      <c r="N19" s="17"/>
      <c r="O19" s="17"/>
      <c r="P19" s="17"/>
      <c r="Q19" s="17"/>
      <c r="R19" s="17"/>
      <c r="S19" s="17"/>
      <c r="T19" s="17"/>
      <c r="U19" s="136">
        <f>SUM(D19:H19)</f>
        <v>9</v>
      </c>
    </row>
    <row r="20" spans="1:20" ht="15.75">
      <c r="A20" s="171" t="s">
        <v>246</v>
      </c>
      <c r="B20" s="68" t="s">
        <v>217</v>
      </c>
      <c r="C20" s="68">
        <f>'Criterios de Evaluación'!C9</f>
        <v>3</v>
      </c>
      <c r="D20" s="133">
        <f>C20/8</f>
        <v>0.375</v>
      </c>
      <c r="E20" s="133">
        <f>C20/8*6</f>
        <v>2.25</v>
      </c>
      <c r="F20" s="133"/>
      <c r="G20" s="133">
        <f>C20/8</f>
        <v>0.375</v>
      </c>
      <c r="H20" s="133"/>
      <c r="I20" s="64"/>
      <c r="J20" s="63" t="s">
        <v>283</v>
      </c>
      <c r="K20" s="63"/>
      <c r="L20" s="63" t="s">
        <v>283</v>
      </c>
      <c r="M20" s="63"/>
      <c r="N20" s="63"/>
      <c r="O20" s="64"/>
      <c r="P20" s="63">
        <v>50</v>
      </c>
      <c r="Q20" s="63"/>
      <c r="R20" s="63">
        <v>50</v>
      </c>
      <c r="S20" s="63"/>
      <c r="T20" s="63"/>
    </row>
    <row r="21" spans="1:20" ht="15.75">
      <c r="A21" s="172"/>
      <c r="B21" s="68" t="s">
        <v>218</v>
      </c>
      <c r="C21" s="68">
        <f>'Criterios de Evaluación'!C10</f>
        <v>4</v>
      </c>
      <c r="D21" s="133"/>
      <c r="E21" s="133">
        <f>C21/8*6</f>
        <v>3</v>
      </c>
      <c r="F21" s="133">
        <f>C21/8</f>
        <v>0.5</v>
      </c>
      <c r="G21" s="133">
        <f>C21/8</f>
        <v>0.5</v>
      </c>
      <c r="H21" s="133"/>
      <c r="I21" s="64"/>
      <c r="J21" s="63" t="s">
        <v>283</v>
      </c>
      <c r="K21" s="63" t="s">
        <v>283</v>
      </c>
      <c r="L21" s="63" t="s">
        <v>283</v>
      </c>
      <c r="M21" s="63"/>
      <c r="N21" s="63"/>
      <c r="O21" s="64"/>
      <c r="P21" s="64">
        <f>1/3*100</f>
        <v>33.33333333333333</v>
      </c>
      <c r="Q21" s="64">
        <f>1/3*100</f>
        <v>33.33333333333333</v>
      </c>
      <c r="R21" s="64">
        <f>1/3*100</f>
        <v>33.33333333333333</v>
      </c>
      <c r="S21" s="63"/>
      <c r="T21" s="63"/>
    </row>
    <row r="22" spans="1:20" ht="15.75">
      <c r="A22" s="172"/>
      <c r="B22" s="68" t="s">
        <v>213</v>
      </c>
      <c r="C22" s="68">
        <f>'Criterios de Evaluación'!C5/4</f>
        <v>1</v>
      </c>
      <c r="D22" s="133">
        <f>C22/8</f>
        <v>0.125</v>
      </c>
      <c r="E22" s="133">
        <f>C22/8*6</f>
        <v>0.75</v>
      </c>
      <c r="F22" s="133"/>
      <c r="G22" s="133"/>
      <c r="H22" s="133">
        <f>C22/8</f>
        <v>0.125</v>
      </c>
      <c r="I22" s="64" t="s">
        <v>283</v>
      </c>
      <c r="J22" s="63" t="s">
        <v>283</v>
      </c>
      <c r="K22" s="63"/>
      <c r="L22" s="63" t="s">
        <v>283</v>
      </c>
      <c r="M22" s="63" t="s">
        <v>283</v>
      </c>
      <c r="N22" s="63"/>
      <c r="O22" s="64">
        <v>25</v>
      </c>
      <c r="P22" s="63">
        <v>25</v>
      </c>
      <c r="Q22" s="63"/>
      <c r="R22" s="63">
        <v>25</v>
      </c>
      <c r="S22" s="63">
        <v>25</v>
      </c>
      <c r="T22" s="63"/>
    </row>
    <row r="23" spans="1:20" ht="15.75">
      <c r="A23" s="173"/>
      <c r="B23" s="97" t="s">
        <v>215</v>
      </c>
      <c r="C23" s="68">
        <f>'Criterios de Evaluación'!C7/8</f>
        <v>1</v>
      </c>
      <c r="D23" s="133">
        <f>C23/3</f>
        <v>0.3333333333333333</v>
      </c>
      <c r="E23" s="133"/>
      <c r="F23" s="133">
        <f>C23/3</f>
        <v>0.3333333333333333</v>
      </c>
      <c r="G23" s="133"/>
      <c r="H23" s="133">
        <f>C23/3</f>
        <v>0.3333333333333333</v>
      </c>
      <c r="I23" s="64" t="s">
        <v>283</v>
      </c>
      <c r="J23" s="63" t="s">
        <v>283</v>
      </c>
      <c r="K23" s="63" t="s">
        <v>283</v>
      </c>
      <c r="L23" s="63" t="s">
        <v>283</v>
      </c>
      <c r="M23" s="63"/>
      <c r="N23" s="63" t="s">
        <v>283</v>
      </c>
      <c r="O23" s="64">
        <v>20</v>
      </c>
      <c r="P23" s="63">
        <v>20</v>
      </c>
      <c r="Q23" s="63">
        <v>20</v>
      </c>
      <c r="R23" s="63">
        <v>20</v>
      </c>
      <c r="S23" s="63"/>
      <c r="T23" s="63">
        <v>20</v>
      </c>
    </row>
    <row r="24" spans="1:21" ht="15.75">
      <c r="A24" s="72" t="s">
        <v>256</v>
      </c>
      <c r="B24" s="68"/>
      <c r="C24" s="65">
        <f aca="true" t="shared" si="2" ref="C24:H24">SUM(C20:C23)</f>
        <v>9</v>
      </c>
      <c r="D24" s="134">
        <f t="shared" si="2"/>
        <v>0.8333333333333333</v>
      </c>
      <c r="E24" s="134">
        <f t="shared" si="2"/>
        <v>6</v>
      </c>
      <c r="F24" s="134">
        <f t="shared" si="2"/>
        <v>0.8333333333333333</v>
      </c>
      <c r="G24" s="134">
        <f t="shared" si="2"/>
        <v>0.875</v>
      </c>
      <c r="H24" s="134">
        <f t="shared" si="2"/>
        <v>0.4583333333333333</v>
      </c>
      <c r="I24" s="17"/>
      <c r="J24" s="17"/>
      <c r="K24" s="17"/>
      <c r="L24" s="17"/>
      <c r="M24" s="17"/>
      <c r="N24" s="17"/>
      <c r="O24" s="17"/>
      <c r="P24" s="17"/>
      <c r="Q24" s="17"/>
      <c r="R24" s="17"/>
      <c r="S24" s="17"/>
      <c r="T24" s="17"/>
      <c r="U24" s="136">
        <f>SUM(D24:H24)</f>
        <v>9</v>
      </c>
    </row>
    <row r="25" spans="1:20" ht="15.75" customHeight="1">
      <c r="A25" s="178" t="s">
        <v>247</v>
      </c>
      <c r="B25" s="3" t="s">
        <v>221</v>
      </c>
      <c r="C25" s="3">
        <f>'Criterios de Evaluación'!C13</f>
        <v>3</v>
      </c>
      <c r="D25" s="137">
        <f>C25/3</f>
        <v>1</v>
      </c>
      <c r="E25" s="137"/>
      <c r="F25" s="137">
        <f>C25/3</f>
        <v>1</v>
      </c>
      <c r="G25" s="137"/>
      <c r="H25" s="137">
        <f>C25/3</f>
        <v>1</v>
      </c>
      <c r="I25" s="64" t="s">
        <v>283</v>
      </c>
      <c r="J25" s="63" t="s">
        <v>283</v>
      </c>
      <c r="K25" s="63"/>
      <c r="L25" s="63" t="s">
        <v>283</v>
      </c>
      <c r="M25" s="63"/>
      <c r="N25" s="63"/>
      <c r="O25" s="64">
        <f>1/3*100</f>
        <v>33.33333333333333</v>
      </c>
      <c r="P25" s="64">
        <f>1/3*100</f>
        <v>33.33333333333333</v>
      </c>
      <c r="Q25" s="64"/>
      <c r="R25" s="64">
        <f>1/3*100</f>
        <v>33.33333333333333</v>
      </c>
      <c r="S25" s="63"/>
      <c r="T25" s="63"/>
    </row>
    <row r="26" spans="1:20" ht="15.75">
      <c r="A26" s="179"/>
      <c r="B26" s="3" t="s">
        <v>222</v>
      </c>
      <c r="C26" s="3">
        <f>'Criterios de Evaluación'!C14</f>
        <v>3</v>
      </c>
      <c r="D26" s="137">
        <f>C26/8</f>
        <v>0.375</v>
      </c>
      <c r="E26" s="137">
        <f>C26/8*6</f>
        <v>2.25</v>
      </c>
      <c r="F26" s="137"/>
      <c r="G26" s="137">
        <f>C26/8</f>
        <v>0.375</v>
      </c>
      <c r="H26" s="137"/>
      <c r="I26" s="64"/>
      <c r="J26" s="63" t="s">
        <v>283</v>
      </c>
      <c r="K26" s="63"/>
      <c r="L26" s="63"/>
      <c r="M26" s="63"/>
      <c r="N26" s="63"/>
      <c r="O26" s="64"/>
      <c r="P26" s="63">
        <v>100</v>
      </c>
      <c r="Q26" s="63"/>
      <c r="R26" s="63"/>
      <c r="S26" s="63"/>
      <c r="T26" s="63"/>
    </row>
    <row r="27" spans="1:20" ht="15.75">
      <c r="A27" s="179"/>
      <c r="B27" s="3" t="s">
        <v>223</v>
      </c>
      <c r="C27" s="3">
        <f>'Criterios de Evaluación'!C15</f>
        <v>2</v>
      </c>
      <c r="D27" s="138"/>
      <c r="E27" s="138">
        <f>C27/8*6</f>
        <v>1.5</v>
      </c>
      <c r="F27" s="138">
        <f>C27/8</f>
        <v>0.25</v>
      </c>
      <c r="G27" s="138">
        <f>C27/8</f>
        <v>0.25</v>
      </c>
      <c r="H27" s="138"/>
      <c r="I27" s="64"/>
      <c r="J27" s="63"/>
      <c r="K27" s="63"/>
      <c r="L27" s="63" t="s">
        <v>283</v>
      </c>
      <c r="M27" s="63" t="s">
        <v>283</v>
      </c>
      <c r="N27" s="63"/>
      <c r="O27" s="64"/>
      <c r="P27" s="63"/>
      <c r="Q27" s="63"/>
      <c r="R27" s="63">
        <v>50</v>
      </c>
      <c r="S27" s="63">
        <v>50</v>
      </c>
      <c r="T27" s="63"/>
    </row>
    <row r="28" spans="1:20" ht="15.75">
      <c r="A28" s="179"/>
      <c r="B28" s="3" t="s">
        <v>224</v>
      </c>
      <c r="C28" s="3">
        <f>'Criterios de Evaluación'!C16</f>
        <v>3</v>
      </c>
      <c r="D28" s="138"/>
      <c r="E28" s="138">
        <f>C28/8*6</f>
        <v>2.25</v>
      </c>
      <c r="F28" s="138">
        <f>C28/8</f>
        <v>0.375</v>
      </c>
      <c r="G28" s="138">
        <f>C28/8</f>
        <v>0.375</v>
      </c>
      <c r="H28" s="138"/>
      <c r="I28" s="64" t="s">
        <v>283</v>
      </c>
      <c r="J28" s="63"/>
      <c r="K28" s="63"/>
      <c r="L28" s="63" t="s">
        <v>283</v>
      </c>
      <c r="M28" s="63" t="s">
        <v>283</v>
      </c>
      <c r="N28" s="64"/>
      <c r="O28" s="64">
        <f>1/3*100</f>
        <v>33.33333333333333</v>
      </c>
      <c r="P28" s="64"/>
      <c r="Q28" s="64"/>
      <c r="R28" s="64">
        <f>1/3*100</f>
        <v>33.33333333333333</v>
      </c>
      <c r="S28" s="64">
        <f>1/3*100</f>
        <v>33.33333333333333</v>
      </c>
      <c r="T28" s="63"/>
    </row>
    <row r="29" spans="1:20" ht="15.75">
      <c r="A29" s="179"/>
      <c r="B29" s="96" t="s">
        <v>213</v>
      </c>
      <c r="C29" s="3">
        <f>'Criterios de Evaluación'!C5/4</f>
        <v>1</v>
      </c>
      <c r="D29" s="138">
        <f>C29/8</f>
        <v>0.125</v>
      </c>
      <c r="E29" s="138">
        <f>C29/8*6</f>
        <v>0.75</v>
      </c>
      <c r="F29" s="138"/>
      <c r="G29" s="138"/>
      <c r="H29" s="138">
        <f>C29/8</f>
        <v>0.125</v>
      </c>
      <c r="I29" s="64" t="s">
        <v>283</v>
      </c>
      <c r="J29" s="63" t="s">
        <v>283</v>
      </c>
      <c r="K29" s="63"/>
      <c r="L29" s="63" t="s">
        <v>283</v>
      </c>
      <c r="M29" s="63" t="s">
        <v>283</v>
      </c>
      <c r="N29" s="63"/>
      <c r="O29" s="64">
        <v>25</v>
      </c>
      <c r="P29" s="63">
        <v>25</v>
      </c>
      <c r="Q29" s="63"/>
      <c r="R29" s="63">
        <v>25</v>
      </c>
      <c r="S29" s="63">
        <v>25</v>
      </c>
      <c r="T29" s="63"/>
    </row>
    <row r="30" spans="1:20" ht="15.75">
      <c r="A30" s="180"/>
      <c r="B30" s="98" t="s">
        <v>215</v>
      </c>
      <c r="C30" s="3">
        <f>'Criterios de Evaluación'!C7/8</f>
        <v>1</v>
      </c>
      <c r="D30" s="137">
        <f>C30/3</f>
        <v>0.3333333333333333</v>
      </c>
      <c r="E30" s="137"/>
      <c r="F30" s="137">
        <f>C30/3</f>
        <v>0.3333333333333333</v>
      </c>
      <c r="G30" s="137"/>
      <c r="H30" s="137">
        <f>C30/3</f>
        <v>0.3333333333333333</v>
      </c>
      <c r="I30" s="64" t="s">
        <v>283</v>
      </c>
      <c r="J30" s="63" t="s">
        <v>283</v>
      </c>
      <c r="K30" s="63" t="s">
        <v>283</v>
      </c>
      <c r="L30" s="63" t="s">
        <v>283</v>
      </c>
      <c r="M30" s="63"/>
      <c r="N30" s="63" t="s">
        <v>283</v>
      </c>
      <c r="O30" s="64">
        <v>20</v>
      </c>
      <c r="P30" s="63">
        <v>20</v>
      </c>
      <c r="Q30" s="63">
        <v>20</v>
      </c>
      <c r="R30" s="63">
        <v>20</v>
      </c>
      <c r="S30" s="63"/>
      <c r="T30" s="63">
        <v>20</v>
      </c>
    </row>
    <row r="31" spans="1:21" ht="15.75">
      <c r="A31" s="70" t="s">
        <v>257</v>
      </c>
      <c r="B31" s="3"/>
      <c r="C31" s="65">
        <f aca="true" t="shared" si="3" ref="C31:H31">SUM(C25:C30)</f>
        <v>13</v>
      </c>
      <c r="D31" s="134">
        <f t="shared" si="3"/>
        <v>1.8333333333333333</v>
      </c>
      <c r="E31" s="134">
        <f t="shared" si="3"/>
        <v>6.75</v>
      </c>
      <c r="F31" s="134">
        <f t="shared" si="3"/>
        <v>1.9583333333333333</v>
      </c>
      <c r="G31" s="134">
        <f t="shared" si="3"/>
        <v>1</v>
      </c>
      <c r="H31" s="134">
        <f t="shared" si="3"/>
        <v>1.4583333333333333</v>
      </c>
      <c r="I31" s="17"/>
      <c r="J31" s="17"/>
      <c r="K31" s="17"/>
      <c r="L31" s="17"/>
      <c r="M31" s="17"/>
      <c r="N31" s="17"/>
      <c r="O31" s="17"/>
      <c r="P31" s="17"/>
      <c r="Q31" s="17"/>
      <c r="R31" s="17"/>
      <c r="S31" s="17"/>
      <c r="T31" s="17"/>
      <c r="U31" s="136">
        <f>SUM(D31:H31)</f>
        <v>13.000000000000002</v>
      </c>
    </row>
    <row r="32" spans="1:20" ht="15.75" customHeight="1">
      <c r="A32" s="171" t="s">
        <v>248</v>
      </c>
      <c r="B32" s="68" t="s">
        <v>225</v>
      </c>
      <c r="C32" s="68">
        <f>'Criterios de Evaluación'!C17</f>
        <v>5</v>
      </c>
      <c r="D32" s="133">
        <f>C32/8</f>
        <v>0.625</v>
      </c>
      <c r="E32" s="133">
        <f>C32/8*6</f>
        <v>3.75</v>
      </c>
      <c r="F32" s="133"/>
      <c r="G32" s="133">
        <f>C32/8</f>
        <v>0.625</v>
      </c>
      <c r="H32" s="133"/>
      <c r="I32" s="64"/>
      <c r="J32" s="63" t="s">
        <v>283</v>
      </c>
      <c r="K32" s="63"/>
      <c r="L32" s="63"/>
      <c r="M32" s="63"/>
      <c r="N32" s="63"/>
      <c r="O32" s="64"/>
      <c r="P32" s="63">
        <v>100</v>
      </c>
      <c r="Q32" s="63"/>
      <c r="R32" s="63"/>
      <c r="S32" s="63"/>
      <c r="T32" s="63"/>
    </row>
    <row r="33" spans="1:20" ht="15.75">
      <c r="A33" s="172"/>
      <c r="B33" s="68" t="s">
        <v>226</v>
      </c>
      <c r="C33" s="68">
        <f>'Criterios de Evaluación'!C18</f>
        <v>5</v>
      </c>
      <c r="D33" s="133">
        <f>C33/8</f>
        <v>0.625</v>
      </c>
      <c r="E33" s="133">
        <f>C33/8*6</f>
        <v>3.75</v>
      </c>
      <c r="F33" s="133"/>
      <c r="G33" s="133"/>
      <c r="H33" s="133">
        <f>C33/8</f>
        <v>0.625</v>
      </c>
      <c r="I33" s="64"/>
      <c r="J33" s="63" t="s">
        <v>283</v>
      </c>
      <c r="K33" s="63"/>
      <c r="L33" s="63" t="s">
        <v>283</v>
      </c>
      <c r="M33" s="79"/>
      <c r="N33" s="63"/>
      <c r="O33" s="64"/>
      <c r="P33" s="63">
        <v>50</v>
      </c>
      <c r="Q33" s="63"/>
      <c r="R33" s="63">
        <v>50</v>
      </c>
      <c r="S33" s="79"/>
      <c r="T33" s="63"/>
    </row>
    <row r="34" spans="1:20" ht="15.75">
      <c r="A34" s="172"/>
      <c r="B34" s="68" t="s">
        <v>227</v>
      </c>
      <c r="C34" s="68">
        <f>'Criterios de Evaluación'!C19</f>
        <v>3</v>
      </c>
      <c r="D34" s="133"/>
      <c r="E34" s="133">
        <f>C34/8*6</f>
        <v>2.25</v>
      </c>
      <c r="F34" s="133">
        <f>C34/8</f>
        <v>0.375</v>
      </c>
      <c r="G34" s="133">
        <f>C34/8</f>
        <v>0.375</v>
      </c>
      <c r="H34" s="133"/>
      <c r="I34" s="64" t="s">
        <v>283</v>
      </c>
      <c r="J34" s="63" t="s">
        <v>283</v>
      </c>
      <c r="K34" s="63"/>
      <c r="L34" s="63" t="s">
        <v>283</v>
      </c>
      <c r="M34" s="63"/>
      <c r="N34" s="63"/>
      <c r="O34" s="64">
        <f aca="true" t="shared" si="4" ref="O34:R35">1/3*100</f>
        <v>33.33333333333333</v>
      </c>
      <c r="P34" s="64">
        <f t="shared" si="4"/>
        <v>33.33333333333333</v>
      </c>
      <c r="Q34" s="64"/>
      <c r="R34" s="64">
        <f t="shared" si="4"/>
        <v>33.33333333333333</v>
      </c>
      <c r="S34" s="63"/>
      <c r="T34" s="63"/>
    </row>
    <row r="35" spans="1:20" ht="15.75">
      <c r="A35" s="172"/>
      <c r="B35" s="68" t="s">
        <v>228</v>
      </c>
      <c r="C35" s="68">
        <f>'Criterios de Evaluación'!C20</f>
        <v>3</v>
      </c>
      <c r="D35" s="133"/>
      <c r="E35" s="133">
        <f>C35/8*6</f>
        <v>2.25</v>
      </c>
      <c r="F35" s="133">
        <f>C35/8</f>
        <v>0.375</v>
      </c>
      <c r="G35" s="133">
        <f>C35/8</f>
        <v>0.375</v>
      </c>
      <c r="H35" s="133"/>
      <c r="I35" s="64"/>
      <c r="J35" s="63"/>
      <c r="K35" s="63"/>
      <c r="L35" s="63"/>
      <c r="M35" s="63"/>
      <c r="N35" s="63"/>
      <c r="O35" s="64">
        <f t="shared" si="4"/>
        <v>33.33333333333333</v>
      </c>
      <c r="P35" s="64">
        <f t="shared" si="4"/>
        <v>33.33333333333333</v>
      </c>
      <c r="Q35" s="63"/>
      <c r="R35" s="64">
        <f t="shared" si="4"/>
        <v>33.33333333333333</v>
      </c>
      <c r="S35" s="63"/>
      <c r="T35" s="63"/>
    </row>
    <row r="36" spans="1:20" ht="15.75">
      <c r="A36" s="173"/>
      <c r="B36" s="97" t="s">
        <v>215</v>
      </c>
      <c r="C36" s="68">
        <f>'Criterios de Evaluación'!C7/8</f>
        <v>1</v>
      </c>
      <c r="D36" s="133">
        <f>C36/3</f>
        <v>0.3333333333333333</v>
      </c>
      <c r="E36" s="133"/>
      <c r="F36" s="133">
        <f>C36/3</f>
        <v>0.3333333333333333</v>
      </c>
      <c r="G36" s="133"/>
      <c r="H36" s="133">
        <f>C36/3</f>
        <v>0.3333333333333333</v>
      </c>
      <c r="I36" s="64" t="s">
        <v>283</v>
      </c>
      <c r="J36" s="63" t="s">
        <v>283</v>
      </c>
      <c r="K36" s="63" t="s">
        <v>283</v>
      </c>
      <c r="L36" s="63" t="s">
        <v>283</v>
      </c>
      <c r="M36" s="63"/>
      <c r="N36" s="63" t="s">
        <v>283</v>
      </c>
      <c r="O36" s="64">
        <v>20</v>
      </c>
      <c r="P36" s="63">
        <v>20</v>
      </c>
      <c r="Q36" s="63">
        <v>20</v>
      </c>
      <c r="R36" s="63">
        <v>20</v>
      </c>
      <c r="S36" s="63"/>
      <c r="T36" s="63">
        <v>20</v>
      </c>
    </row>
    <row r="37" spans="1:21" ht="15.75">
      <c r="A37" s="72" t="s">
        <v>258</v>
      </c>
      <c r="B37" s="68"/>
      <c r="C37" s="65">
        <f aca="true" t="shared" si="5" ref="C37:H37">SUM(C32:C36)</f>
        <v>17</v>
      </c>
      <c r="D37" s="134">
        <f t="shared" si="5"/>
        <v>1.5833333333333333</v>
      </c>
      <c r="E37" s="134">
        <f t="shared" si="5"/>
        <v>12</v>
      </c>
      <c r="F37" s="134">
        <f t="shared" si="5"/>
        <v>1.0833333333333333</v>
      </c>
      <c r="G37" s="134">
        <f t="shared" si="5"/>
        <v>1.375</v>
      </c>
      <c r="H37" s="134">
        <f t="shared" si="5"/>
        <v>0.9583333333333333</v>
      </c>
      <c r="I37" s="17"/>
      <c r="J37" s="17"/>
      <c r="K37" s="17"/>
      <c r="L37" s="17"/>
      <c r="M37" s="17"/>
      <c r="N37" s="17"/>
      <c r="O37" s="17"/>
      <c r="P37" s="17"/>
      <c r="Q37" s="17"/>
      <c r="R37" s="17"/>
      <c r="S37" s="17"/>
      <c r="T37" s="17"/>
      <c r="U37" s="136">
        <f>SUM(D37:H37)</f>
        <v>17</v>
      </c>
    </row>
    <row r="38" spans="1:20" ht="15.75">
      <c r="A38" s="178" t="s">
        <v>249</v>
      </c>
      <c r="B38" s="3" t="s">
        <v>229</v>
      </c>
      <c r="C38" s="3">
        <f>'Criterios de Evaluación'!C21</f>
        <v>3</v>
      </c>
      <c r="D38" s="137">
        <f>C38/8</f>
        <v>0.375</v>
      </c>
      <c r="E38" s="137">
        <f>C38/8*6</f>
        <v>2.25</v>
      </c>
      <c r="F38" s="137"/>
      <c r="G38" s="137">
        <f>C38/8</f>
        <v>0.375</v>
      </c>
      <c r="H38" s="137"/>
      <c r="I38" s="64"/>
      <c r="J38" s="63" t="s">
        <v>283</v>
      </c>
      <c r="K38" s="63"/>
      <c r="L38" s="63"/>
      <c r="M38" s="63"/>
      <c r="N38" s="63"/>
      <c r="O38" s="64"/>
      <c r="P38" s="63">
        <v>100</v>
      </c>
      <c r="Q38" s="63"/>
      <c r="R38" s="63"/>
      <c r="S38" s="63"/>
      <c r="T38" s="63"/>
    </row>
    <row r="39" spans="1:20" ht="15.75">
      <c r="A39" s="179"/>
      <c r="B39" s="3" t="s">
        <v>230</v>
      </c>
      <c r="C39" s="3">
        <f>'Criterios de Evaluación'!C22</f>
        <v>3</v>
      </c>
      <c r="D39" s="137">
        <f>C39/3</f>
        <v>1</v>
      </c>
      <c r="E39" s="137"/>
      <c r="F39" s="137">
        <f>C39/3</f>
        <v>1</v>
      </c>
      <c r="G39" s="137"/>
      <c r="H39" s="137">
        <f>C39/3</f>
        <v>1</v>
      </c>
      <c r="I39" s="64"/>
      <c r="J39" s="63" t="s">
        <v>283</v>
      </c>
      <c r="K39" s="63"/>
      <c r="L39" s="63" t="s">
        <v>283</v>
      </c>
      <c r="M39" s="63"/>
      <c r="N39" s="63"/>
      <c r="O39" s="64"/>
      <c r="P39" s="63">
        <v>50</v>
      </c>
      <c r="Q39" s="63"/>
      <c r="R39" s="63">
        <v>50</v>
      </c>
      <c r="S39" s="63"/>
      <c r="T39" s="63"/>
    </row>
    <row r="40" spans="1:20" ht="15.75">
      <c r="A40" s="179"/>
      <c r="B40" s="3" t="s">
        <v>238</v>
      </c>
      <c r="C40" s="3">
        <f>'Criterios de Evaluación'!C30</f>
        <v>2</v>
      </c>
      <c r="D40" s="137">
        <f>C40/3</f>
        <v>0.6666666666666666</v>
      </c>
      <c r="E40" s="137"/>
      <c r="F40" s="137">
        <f>C40/3</f>
        <v>0.6666666666666666</v>
      </c>
      <c r="G40" s="137"/>
      <c r="H40" s="137">
        <f>C40/3</f>
        <v>0.6666666666666666</v>
      </c>
      <c r="I40" s="64"/>
      <c r="J40" s="63" t="s">
        <v>283</v>
      </c>
      <c r="K40" s="63"/>
      <c r="L40" s="63"/>
      <c r="M40" s="63"/>
      <c r="N40" s="63"/>
      <c r="O40" s="64"/>
      <c r="P40" s="63">
        <v>100</v>
      </c>
      <c r="Q40" s="63"/>
      <c r="R40" s="63"/>
      <c r="S40" s="63"/>
      <c r="T40" s="63"/>
    </row>
    <row r="41" spans="1:20" ht="15.75">
      <c r="A41" s="179"/>
      <c r="B41" s="99" t="s">
        <v>239</v>
      </c>
      <c r="C41" s="3">
        <f>'Criterios de Evaluación'!C31/3</f>
        <v>1</v>
      </c>
      <c r="D41" s="138"/>
      <c r="E41" s="138">
        <f>C41/8*6</f>
        <v>0.75</v>
      </c>
      <c r="F41" s="138">
        <f>C41/8</f>
        <v>0.125</v>
      </c>
      <c r="G41" s="138">
        <f>C41/8</f>
        <v>0.125</v>
      </c>
      <c r="H41" s="138"/>
      <c r="I41" s="64" t="s">
        <v>283</v>
      </c>
      <c r="J41" s="63"/>
      <c r="K41" s="63"/>
      <c r="L41" s="63"/>
      <c r="M41" s="63" t="s">
        <v>283</v>
      </c>
      <c r="N41" s="63"/>
      <c r="O41" s="64">
        <v>50</v>
      </c>
      <c r="P41" s="63"/>
      <c r="Q41" s="63"/>
      <c r="R41" s="63"/>
      <c r="S41" s="63">
        <v>50</v>
      </c>
      <c r="T41" s="63"/>
    </row>
    <row r="42" spans="1:20" ht="15.75">
      <c r="A42" s="180"/>
      <c r="B42" s="98" t="s">
        <v>215</v>
      </c>
      <c r="C42" s="3">
        <f>'Criterios de Evaluación'!C7/8</f>
        <v>1</v>
      </c>
      <c r="D42" s="137">
        <f>C42/3</f>
        <v>0.3333333333333333</v>
      </c>
      <c r="E42" s="137"/>
      <c r="F42" s="137">
        <f>C42/3</f>
        <v>0.3333333333333333</v>
      </c>
      <c r="G42" s="137"/>
      <c r="H42" s="137">
        <f>C42/3</f>
        <v>0.3333333333333333</v>
      </c>
      <c r="I42" s="64" t="s">
        <v>283</v>
      </c>
      <c r="J42" s="63" t="s">
        <v>283</v>
      </c>
      <c r="K42" s="63" t="s">
        <v>283</v>
      </c>
      <c r="L42" s="63" t="s">
        <v>283</v>
      </c>
      <c r="M42" s="63"/>
      <c r="N42" s="63" t="s">
        <v>283</v>
      </c>
      <c r="O42" s="64">
        <v>20</v>
      </c>
      <c r="P42" s="63">
        <v>20</v>
      </c>
      <c r="Q42" s="63">
        <v>20</v>
      </c>
      <c r="R42" s="63">
        <v>20</v>
      </c>
      <c r="S42" s="63"/>
      <c r="T42" s="63">
        <v>20</v>
      </c>
    </row>
    <row r="43" spans="1:21" ht="15.75">
      <c r="A43" s="70" t="s">
        <v>259</v>
      </c>
      <c r="B43" s="3"/>
      <c r="C43" s="65">
        <f aca="true" t="shared" si="6" ref="C43:H43">SUM(C38:C42)</f>
        <v>10</v>
      </c>
      <c r="D43" s="134">
        <f t="shared" si="6"/>
        <v>2.375</v>
      </c>
      <c r="E43" s="134">
        <f t="shared" si="6"/>
        <v>3</v>
      </c>
      <c r="F43" s="134">
        <f t="shared" si="6"/>
        <v>2.125</v>
      </c>
      <c r="G43" s="134">
        <f t="shared" si="6"/>
        <v>0.5</v>
      </c>
      <c r="H43" s="134">
        <f t="shared" si="6"/>
        <v>1.9999999999999998</v>
      </c>
      <c r="I43" s="17"/>
      <c r="J43" s="17"/>
      <c r="K43" s="17"/>
      <c r="L43" s="17"/>
      <c r="M43" s="17"/>
      <c r="N43" s="17"/>
      <c r="O43" s="17"/>
      <c r="P43" s="17"/>
      <c r="Q43" s="17"/>
      <c r="R43" s="17"/>
      <c r="S43" s="17"/>
      <c r="T43" s="17"/>
      <c r="U43" s="136">
        <f>SUM(D43:H43)</f>
        <v>10</v>
      </c>
    </row>
    <row r="44" spans="1:20" ht="15.75">
      <c r="A44" s="171" t="s">
        <v>250</v>
      </c>
      <c r="B44" s="68" t="s">
        <v>231</v>
      </c>
      <c r="C44" s="68">
        <f>'Criterios de Evaluación'!C23</f>
        <v>5</v>
      </c>
      <c r="D44" s="133">
        <f>C44/8</f>
        <v>0.625</v>
      </c>
      <c r="E44" s="133">
        <f>C44/8*6</f>
        <v>3.75</v>
      </c>
      <c r="F44" s="133"/>
      <c r="G44" s="133">
        <f>C44/8</f>
        <v>0.625</v>
      </c>
      <c r="H44" s="133"/>
      <c r="I44" s="64" t="s">
        <v>283</v>
      </c>
      <c r="J44" s="63" t="s">
        <v>283</v>
      </c>
      <c r="K44" s="63"/>
      <c r="L44" s="63" t="s">
        <v>283</v>
      </c>
      <c r="M44" s="63"/>
      <c r="N44" s="63"/>
      <c r="O44" s="64">
        <f>1/3*100</f>
        <v>33.33333333333333</v>
      </c>
      <c r="P44" s="64">
        <f>1/3*100</f>
        <v>33.33333333333333</v>
      </c>
      <c r="Q44" s="64"/>
      <c r="R44" s="64">
        <f>1/3*100</f>
        <v>33.33333333333333</v>
      </c>
      <c r="S44" s="63"/>
      <c r="T44" s="63"/>
    </row>
    <row r="45" spans="1:20" ht="15.75">
      <c r="A45" s="172"/>
      <c r="B45" s="68" t="s">
        <v>232</v>
      </c>
      <c r="C45" s="68">
        <f>'Criterios de Evaluación'!C24</f>
        <v>3</v>
      </c>
      <c r="D45" s="133">
        <f>C45/3</f>
        <v>1</v>
      </c>
      <c r="E45" s="133"/>
      <c r="F45" s="133">
        <f>C45/3</f>
        <v>1</v>
      </c>
      <c r="G45" s="133"/>
      <c r="H45" s="133">
        <f>C45/3</f>
        <v>1</v>
      </c>
      <c r="I45" s="64" t="s">
        <v>283</v>
      </c>
      <c r="J45" s="63" t="s">
        <v>283</v>
      </c>
      <c r="K45" s="63"/>
      <c r="L45" s="63" t="s">
        <v>283</v>
      </c>
      <c r="M45" s="63" t="s">
        <v>283</v>
      </c>
      <c r="N45" s="63"/>
      <c r="O45" s="64">
        <v>25</v>
      </c>
      <c r="P45" s="63">
        <v>25</v>
      </c>
      <c r="Q45" s="63"/>
      <c r="R45" s="63">
        <v>25</v>
      </c>
      <c r="S45" s="63">
        <v>25</v>
      </c>
      <c r="T45" s="63"/>
    </row>
    <row r="46" spans="1:20" ht="15.75">
      <c r="A46" s="172"/>
      <c r="B46" s="68" t="s">
        <v>237</v>
      </c>
      <c r="C46" s="68">
        <f>'Criterios de Evaluación'!C29</f>
        <v>3</v>
      </c>
      <c r="D46" s="67"/>
      <c r="E46" s="67">
        <f>C46/8*6</f>
        <v>2.25</v>
      </c>
      <c r="F46" s="67">
        <f>C46/8</f>
        <v>0.375</v>
      </c>
      <c r="G46" s="67"/>
      <c r="H46" s="67">
        <f>C46/8</f>
        <v>0.375</v>
      </c>
      <c r="I46" s="64"/>
      <c r="J46" s="63" t="s">
        <v>283</v>
      </c>
      <c r="K46" s="63"/>
      <c r="L46" s="63"/>
      <c r="M46" s="63"/>
      <c r="N46" s="63"/>
      <c r="O46" s="64"/>
      <c r="P46" s="63">
        <v>100</v>
      </c>
      <c r="Q46" s="63"/>
      <c r="R46" s="63"/>
      <c r="S46" s="63"/>
      <c r="T46" s="63"/>
    </row>
    <row r="47" spans="1:20" ht="15.75">
      <c r="A47" s="172"/>
      <c r="B47" s="97" t="s">
        <v>239</v>
      </c>
      <c r="C47" s="68">
        <f>'Criterios de Evaluación'!C31/3</f>
        <v>1</v>
      </c>
      <c r="D47" s="133"/>
      <c r="E47" s="133">
        <f>C47/8*6</f>
        <v>0.75</v>
      </c>
      <c r="F47" s="133">
        <f>C47/8</f>
        <v>0.125</v>
      </c>
      <c r="G47" s="133">
        <f>C47/8</f>
        <v>0.125</v>
      </c>
      <c r="H47" s="133"/>
      <c r="I47" s="64"/>
      <c r="J47" s="63" t="s">
        <v>283</v>
      </c>
      <c r="K47" s="63"/>
      <c r="L47" s="63"/>
      <c r="M47" s="63"/>
      <c r="N47" s="63"/>
      <c r="O47" s="64"/>
      <c r="P47" s="63">
        <v>100</v>
      </c>
      <c r="Q47" s="63"/>
      <c r="R47" s="63"/>
      <c r="S47" s="63"/>
      <c r="T47" s="63"/>
    </row>
    <row r="48" spans="1:20" ht="15.75">
      <c r="A48" s="172"/>
      <c r="B48" s="68" t="s">
        <v>240</v>
      </c>
      <c r="C48" s="68">
        <f>'Criterios de Evaluación'!C32</f>
        <v>2</v>
      </c>
      <c r="D48" s="67">
        <f>C48/8</f>
        <v>0.25</v>
      </c>
      <c r="E48" s="67">
        <f>C48/8*6</f>
        <v>1.5</v>
      </c>
      <c r="F48" s="67"/>
      <c r="G48" s="67">
        <f>C48/8</f>
        <v>0.25</v>
      </c>
      <c r="H48" s="67"/>
      <c r="I48" s="64" t="s">
        <v>283</v>
      </c>
      <c r="J48" s="63"/>
      <c r="K48" s="63" t="s">
        <v>283</v>
      </c>
      <c r="L48" s="63" t="s">
        <v>283</v>
      </c>
      <c r="M48" s="63"/>
      <c r="N48" s="63" t="s">
        <v>283</v>
      </c>
      <c r="O48" s="64">
        <v>25</v>
      </c>
      <c r="P48" s="63"/>
      <c r="Q48" s="63">
        <v>25</v>
      </c>
      <c r="R48" s="63">
        <v>25</v>
      </c>
      <c r="S48" s="63"/>
      <c r="T48" s="63">
        <v>25</v>
      </c>
    </row>
    <row r="49" spans="1:20" ht="15.75">
      <c r="A49" s="173"/>
      <c r="B49" s="97" t="s">
        <v>215</v>
      </c>
      <c r="C49" s="68">
        <f>'Criterios de Evaluación'!C7/8</f>
        <v>1</v>
      </c>
      <c r="D49" s="133">
        <f>C49/3</f>
        <v>0.3333333333333333</v>
      </c>
      <c r="E49" s="133"/>
      <c r="F49" s="133">
        <f>C49/3</f>
        <v>0.3333333333333333</v>
      </c>
      <c r="G49" s="133"/>
      <c r="H49" s="133">
        <f>C49/3</f>
        <v>0.3333333333333333</v>
      </c>
      <c r="I49" s="64" t="s">
        <v>283</v>
      </c>
      <c r="J49" s="63" t="s">
        <v>283</v>
      </c>
      <c r="K49" s="63" t="s">
        <v>283</v>
      </c>
      <c r="L49" s="63" t="s">
        <v>283</v>
      </c>
      <c r="M49" s="63"/>
      <c r="N49" s="63" t="s">
        <v>283</v>
      </c>
      <c r="O49" s="64">
        <v>20</v>
      </c>
      <c r="P49" s="63">
        <v>20</v>
      </c>
      <c r="Q49" s="63">
        <v>20</v>
      </c>
      <c r="R49" s="63">
        <v>20</v>
      </c>
      <c r="S49" s="63"/>
      <c r="T49" s="63">
        <v>20</v>
      </c>
    </row>
    <row r="50" spans="1:21" ht="15.75">
      <c r="A50" s="72" t="s">
        <v>260</v>
      </c>
      <c r="B50" s="68"/>
      <c r="C50" s="65">
        <f aca="true" t="shared" si="7" ref="C50:H50">SUM(C44:C49)</f>
        <v>15</v>
      </c>
      <c r="D50" s="134">
        <f t="shared" si="7"/>
        <v>2.2083333333333335</v>
      </c>
      <c r="E50" s="134">
        <f t="shared" si="7"/>
        <v>8.25</v>
      </c>
      <c r="F50" s="134">
        <f t="shared" si="7"/>
        <v>1.8333333333333333</v>
      </c>
      <c r="G50" s="134">
        <f t="shared" si="7"/>
        <v>1</v>
      </c>
      <c r="H50" s="134">
        <f t="shared" si="7"/>
        <v>1.7083333333333333</v>
      </c>
      <c r="I50" s="17"/>
      <c r="J50" s="17"/>
      <c r="K50" s="17"/>
      <c r="L50" s="17"/>
      <c r="M50" s="17"/>
      <c r="N50" s="17"/>
      <c r="O50" s="17"/>
      <c r="P50" s="17"/>
      <c r="Q50" s="17"/>
      <c r="R50" s="17"/>
      <c r="S50" s="17"/>
      <c r="T50" s="17"/>
      <c r="U50" s="136">
        <f>SUM(D50:H50)</f>
        <v>15.000000000000002</v>
      </c>
    </row>
    <row r="51" spans="1:20" ht="15.75">
      <c r="A51" s="178" t="s">
        <v>251</v>
      </c>
      <c r="B51" s="3" t="s">
        <v>233</v>
      </c>
      <c r="C51" s="3">
        <f>'Criterios de Evaluación'!C25</f>
        <v>3</v>
      </c>
      <c r="D51" s="63">
        <f>C51/8</f>
        <v>0.375</v>
      </c>
      <c r="E51" s="63">
        <f>C51/8*6</f>
        <v>2.25</v>
      </c>
      <c r="F51" s="63">
        <f>C51/8</f>
        <v>0.375</v>
      </c>
      <c r="G51" s="63"/>
      <c r="H51" s="63"/>
      <c r="I51" s="64" t="s">
        <v>283</v>
      </c>
      <c r="J51" s="63"/>
      <c r="K51" s="63"/>
      <c r="L51" s="63" t="s">
        <v>283</v>
      </c>
      <c r="M51" s="63" t="s">
        <v>283</v>
      </c>
      <c r="N51" s="63"/>
      <c r="O51" s="64">
        <f aca="true" t="shared" si="8" ref="O51:R53">1/3*100</f>
        <v>33.33333333333333</v>
      </c>
      <c r="P51" s="63"/>
      <c r="Q51" s="64">
        <f t="shared" si="8"/>
        <v>33.33333333333333</v>
      </c>
      <c r="R51" s="64">
        <f t="shared" si="8"/>
        <v>33.33333333333333</v>
      </c>
      <c r="S51" s="63"/>
      <c r="T51" s="63"/>
    </row>
    <row r="52" spans="1:20" ht="15.75">
      <c r="A52" s="179"/>
      <c r="B52" s="3" t="s">
        <v>234</v>
      </c>
      <c r="C52" s="3">
        <f>'Criterios de Evaluación'!C26</f>
        <v>2</v>
      </c>
      <c r="D52" s="137">
        <f>C52/8</f>
        <v>0.25</v>
      </c>
      <c r="E52" s="137">
        <f>C52/8*6</f>
        <v>1.5</v>
      </c>
      <c r="F52" s="137"/>
      <c r="G52" s="137">
        <f>C52/8</f>
        <v>0.25</v>
      </c>
      <c r="H52" s="137"/>
      <c r="I52" s="64" t="s">
        <v>283</v>
      </c>
      <c r="J52" s="63"/>
      <c r="K52" s="63"/>
      <c r="L52" s="63" t="s">
        <v>283</v>
      </c>
      <c r="M52" s="63" t="s">
        <v>283</v>
      </c>
      <c r="N52" s="63" t="s">
        <v>283</v>
      </c>
      <c r="O52" s="64">
        <v>25</v>
      </c>
      <c r="P52" s="63"/>
      <c r="Q52" s="63"/>
      <c r="R52" s="63">
        <v>25</v>
      </c>
      <c r="S52" s="63">
        <v>25</v>
      </c>
      <c r="T52" s="63">
        <v>25</v>
      </c>
    </row>
    <row r="53" spans="1:20" ht="15.75">
      <c r="A53" s="179"/>
      <c r="B53" s="3" t="s">
        <v>235</v>
      </c>
      <c r="C53" s="3">
        <f>'Criterios de Evaluación'!C27</f>
        <v>3</v>
      </c>
      <c r="D53" s="138">
        <f>C53/8</f>
        <v>0.375</v>
      </c>
      <c r="E53" s="138">
        <f>C53/8*6</f>
        <v>2.25</v>
      </c>
      <c r="F53" s="138"/>
      <c r="G53" s="138">
        <f>C53/8</f>
        <v>0.375</v>
      </c>
      <c r="H53" s="138"/>
      <c r="I53" s="64" t="s">
        <v>283</v>
      </c>
      <c r="J53" s="63"/>
      <c r="K53" s="63"/>
      <c r="L53" s="63" t="s">
        <v>283</v>
      </c>
      <c r="M53" s="63" t="s">
        <v>283</v>
      </c>
      <c r="N53" s="63"/>
      <c r="O53" s="64">
        <f t="shared" si="8"/>
        <v>33.33333333333333</v>
      </c>
      <c r="P53" s="63"/>
      <c r="Q53" s="64">
        <f t="shared" si="8"/>
        <v>33.33333333333333</v>
      </c>
      <c r="R53" s="64">
        <f t="shared" si="8"/>
        <v>33.33333333333333</v>
      </c>
      <c r="S53" s="63"/>
      <c r="T53" s="63"/>
    </row>
    <row r="54" spans="1:20" ht="15.75">
      <c r="A54" s="179"/>
      <c r="B54" s="3" t="s">
        <v>236</v>
      </c>
      <c r="C54" s="3">
        <f>'Criterios de Evaluación'!C28</f>
        <v>2</v>
      </c>
      <c r="D54" s="63">
        <f>C54/8</f>
        <v>0.25</v>
      </c>
      <c r="E54" s="63">
        <f>C54/8*6</f>
        <v>1.5</v>
      </c>
      <c r="F54" s="63">
        <f>C54/8</f>
        <v>0.25</v>
      </c>
      <c r="G54" s="63"/>
      <c r="H54" s="63"/>
      <c r="I54" s="64" t="s">
        <v>283</v>
      </c>
      <c r="J54" s="63"/>
      <c r="K54" s="63"/>
      <c r="L54" s="63"/>
      <c r="M54" s="63" t="s">
        <v>283</v>
      </c>
      <c r="N54" s="63"/>
      <c r="O54" s="64">
        <v>50</v>
      </c>
      <c r="P54" s="63"/>
      <c r="Q54" s="63"/>
      <c r="R54" s="63"/>
      <c r="S54" s="63">
        <v>50</v>
      </c>
      <c r="T54" s="63"/>
    </row>
    <row r="55" spans="1:20" ht="15.75">
      <c r="A55" s="179"/>
      <c r="B55" s="99" t="s">
        <v>239</v>
      </c>
      <c r="C55" s="3">
        <f>'Criterios de Evaluación'!C31/3</f>
        <v>1</v>
      </c>
      <c r="D55" s="138"/>
      <c r="E55" s="138">
        <f>C55/8*6</f>
        <v>0.75</v>
      </c>
      <c r="F55" s="138">
        <f>C55/8</f>
        <v>0.125</v>
      </c>
      <c r="G55" s="138">
        <f>C55/8</f>
        <v>0.125</v>
      </c>
      <c r="H55" s="138"/>
      <c r="I55" s="64"/>
      <c r="J55" s="63" t="s">
        <v>283</v>
      </c>
      <c r="K55" s="63"/>
      <c r="L55" s="63"/>
      <c r="M55" s="63"/>
      <c r="N55" s="63"/>
      <c r="O55" s="64"/>
      <c r="P55" s="63">
        <v>100</v>
      </c>
      <c r="Q55" s="63"/>
      <c r="R55" s="63"/>
      <c r="S55" s="63"/>
      <c r="T55" s="63"/>
    </row>
    <row r="56" spans="1:20" ht="15.75">
      <c r="A56" s="180"/>
      <c r="B56" s="98" t="s">
        <v>215</v>
      </c>
      <c r="C56" s="3">
        <f>'Criterios de Evaluación'!C7/8</f>
        <v>1</v>
      </c>
      <c r="D56" s="137">
        <f>C56/3</f>
        <v>0.3333333333333333</v>
      </c>
      <c r="E56" s="137"/>
      <c r="F56" s="137">
        <f>C56/3</f>
        <v>0.3333333333333333</v>
      </c>
      <c r="G56" s="137"/>
      <c r="H56" s="137">
        <f>C56/3</f>
        <v>0.3333333333333333</v>
      </c>
      <c r="I56" s="64" t="s">
        <v>283</v>
      </c>
      <c r="J56" s="63" t="s">
        <v>283</v>
      </c>
      <c r="K56" s="63" t="s">
        <v>283</v>
      </c>
      <c r="L56" s="63" t="s">
        <v>283</v>
      </c>
      <c r="M56" s="63"/>
      <c r="N56" s="63" t="s">
        <v>283</v>
      </c>
      <c r="O56" s="64">
        <v>20</v>
      </c>
      <c r="P56" s="63">
        <v>20</v>
      </c>
      <c r="Q56" s="63">
        <v>20</v>
      </c>
      <c r="R56" s="63">
        <v>20</v>
      </c>
      <c r="S56" s="63"/>
      <c r="T56" s="63">
        <v>20</v>
      </c>
    </row>
    <row r="57" spans="1:21" ht="15">
      <c r="A57" s="73" t="s">
        <v>261</v>
      </c>
      <c r="B57" s="73"/>
      <c r="C57" s="74">
        <f aca="true" t="shared" si="9" ref="C57:H57">SUM(C51:C56)</f>
        <v>12</v>
      </c>
      <c r="D57" s="139">
        <f t="shared" si="9"/>
        <v>1.5833333333333333</v>
      </c>
      <c r="E57" s="139">
        <f t="shared" si="9"/>
        <v>8.25</v>
      </c>
      <c r="F57" s="139">
        <f t="shared" si="9"/>
        <v>1.0833333333333333</v>
      </c>
      <c r="G57" s="139">
        <f t="shared" si="9"/>
        <v>0.75</v>
      </c>
      <c r="H57" s="139">
        <f t="shared" si="9"/>
        <v>0.3333333333333333</v>
      </c>
      <c r="I57" s="17"/>
      <c r="J57" s="17"/>
      <c r="K57" s="17"/>
      <c r="L57" s="17"/>
      <c r="M57" s="17"/>
      <c r="N57" s="17"/>
      <c r="O57" s="17"/>
      <c r="P57" s="17"/>
      <c r="Q57" s="17"/>
      <c r="R57" s="17"/>
      <c r="S57" s="17"/>
      <c r="T57" s="17"/>
      <c r="U57" s="75">
        <f>SUM(D57:H57)</f>
        <v>12.000000000000002</v>
      </c>
    </row>
    <row r="59" spans="2:3" ht="15">
      <c r="B59" t="s">
        <v>262</v>
      </c>
      <c r="C59">
        <f>SUM(C13,C19,C24,C31,C37,C43,C50,C57)</f>
        <v>100</v>
      </c>
    </row>
  </sheetData>
  <sheetProtection/>
  <mergeCells count="14">
    <mergeCell ref="A44:A49"/>
    <mergeCell ref="A38:A42"/>
    <mergeCell ref="D5:H5"/>
    <mergeCell ref="A51:A56"/>
    <mergeCell ref="C5:C6"/>
    <mergeCell ref="A14:A18"/>
    <mergeCell ref="A20:A23"/>
    <mergeCell ref="A25:A30"/>
    <mergeCell ref="A32:A36"/>
    <mergeCell ref="A7:A12"/>
    <mergeCell ref="B5:B6"/>
    <mergeCell ref="A5:A6"/>
    <mergeCell ref="I5:N5"/>
    <mergeCell ref="O5:T5"/>
  </mergeCells>
  <printOptions/>
  <pageMargins left="0.7" right="0.7" top="0.75" bottom="0.75" header="0.3" footer="0.3"/>
  <pageSetup orientation="portrait" paperSize="9" r:id="rId1"/>
  <ignoredErrors>
    <ignoredError sqref="D16:D17 H17" formula="1"/>
  </ignoredErrors>
</worksheet>
</file>

<file path=xl/worksheets/sheet5.xml><?xml version="1.0" encoding="utf-8"?>
<worksheet xmlns="http://schemas.openxmlformats.org/spreadsheetml/2006/main" xmlns:r="http://schemas.openxmlformats.org/officeDocument/2006/relationships">
  <dimension ref="A1:BA120"/>
  <sheetViews>
    <sheetView zoomScalePageLayoutView="0" workbookViewId="0" topLeftCell="A1">
      <selection activeCell="H11" sqref="H11"/>
    </sheetView>
  </sheetViews>
  <sheetFormatPr defaultColWidth="11.421875" defaultRowHeight="15"/>
  <cols>
    <col min="1" max="1" width="8.7109375" style="0" customWidth="1"/>
    <col min="2" max="2" width="6.00390625" style="0" customWidth="1"/>
    <col min="3" max="3" width="4.8515625" style="0" customWidth="1"/>
    <col min="4" max="8" width="6.140625" style="0" customWidth="1"/>
    <col min="9" max="9" width="5.57421875" style="0" customWidth="1"/>
    <col min="10" max="12" width="5.00390625" style="0" customWidth="1"/>
    <col min="13" max="13" width="5.7109375" style="0" customWidth="1"/>
    <col min="14" max="14" width="4.421875" style="0" customWidth="1"/>
    <col min="15" max="17" width="5.00390625" style="0" customWidth="1"/>
    <col min="18" max="18" width="2.28125" style="0" customWidth="1"/>
    <col min="19" max="53" width="6.28125" style="0" customWidth="1"/>
  </cols>
  <sheetData>
    <row r="1" ht="15">
      <c r="A1" t="s">
        <v>290</v>
      </c>
    </row>
    <row r="2" spans="1:53" ht="147" customHeight="1">
      <c r="A2" s="87"/>
      <c r="B2" s="88" t="s">
        <v>291</v>
      </c>
      <c r="C2" s="88" t="s">
        <v>292</v>
      </c>
      <c r="D2" s="190" t="s">
        <v>307</v>
      </c>
      <c r="E2" s="190"/>
      <c r="F2" s="190"/>
      <c r="G2" s="190"/>
      <c r="H2" s="190"/>
      <c r="I2" s="190"/>
      <c r="J2" s="86" t="s">
        <v>309</v>
      </c>
      <c r="K2" s="86" t="s">
        <v>310</v>
      </c>
      <c r="L2" s="190" t="s">
        <v>308</v>
      </c>
      <c r="M2" s="190"/>
      <c r="N2" s="190"/>
      <c r="O2" s="190"/>
      <c r="P2" s="190"/>
      <c r="Q2" s="190"/>
      <c r="R2" s="81" t="s">
        <v>318</v>
      </c>
      <c r="S2" s="81" t="s">
        <v>315</v>
      </c>
      <c r="T2" s="81" t="s">
        <v>314</v>
      </c>
      <c r="U2" s="81" t="s">
        <v>316</v>
      </c>
      <c r="V2" s="81" t="s">
        <v>317</v>
      </c>
      <c r="W2" s="81">
        <v>5</v>
      </c>
      <c r="X2" s="81">
        <v>6</v>
      </c>
      <c r="Y2" s="81">
        <v>7</v>
      </c>
      <c r="Z2" s="81">
        <v>8</v>
      </c>
      <c r="AA2" s="81">
        <v>9</v>
      </c>
      <c r="AB2" s="81">
        <v>10</v>
      </c>
      <c r="AC2" s="81">
        <v>11</v>
      </c>
      <c r="AD2" s="81">
        <v>12</v>
      </c>
      <c r="AE2" s="81">
        <v>13</v>
      </c>
      <c r="AF2" s="81">
        <v>14</v>
      </c>
      <c r="AG2" s="81">
        <v>15</v>
      </c>
      <c r="AH2" s="81">
        <v>16</v>
      </c>
      <c r="AI2" s="81">
        <v>17</v>
      </c>
      <c r="AJ2" s="81">
        <v>18</v>
      </c>
      <c r="AK2" s="81">
        <v>19</v>
      </c>
      <c r="AL2" s="81">
        <v>20</v>
      </c>
      <c r="AM2" s="81">
        <v>21</v>
      </c>
      <c r="AN2" s="81">
        <v>22</v>
      </c>
      <c r="AO2" s="81">
        <v>23</v>
      </c>
      <c r="AP2" s="81">
        <v>24</v>
      </c>
      <c r="AQ2" s="81">
        <v>25</v>
      </c>
      <c r="AR2" s="81">
        <v>26</v>
      </c>
      <c r="AS2" s="81">
        <v>27</v>
      </c>
      <c r="AT2" s="81">
        <v>28</v>
      </c>
      <c r="AU2" s="81">
        <v>29</v>
      </c>
      <c r="AV2" s="81">
        <v>30</v>
      </c>
      <c r="AW2" s="81">
        <v>31</v>
      </c>
      <c r="AX2" s="81">
        <v>32</v>
      </c>
      <c r="AY2" s="81">
        <v>33</v>
      </c>
      <c r="AZ2" s="81">
        <v>34</v>
      </c>
      <c r="BA2" s="81">
        <v>35</v>
      </c>
    </row>
    <row r="3" spans="4:53" ht="15">
      <c r="D3" s="107" t="s">
        <v>285</v>
      </c>
      <c r="E3" s="109" t="s">
        <v>288</v>
      </c>
      <c r="F3" s="109" t="s">
        <v>289</v>
      </c>
      <c r="G3" s="109" t="s">
        <v>287</v>
      </c>
      <c r="H3" s="109" t="s">
        <v>323</v>
      </c>
      <c r="I3" s="109" t="s">
        <v>208</v>
      </c>
      <c r="J3" s="80"/>
      <c r="K3" s="80" t="s">
        <v>208</v>
      </c>
      <c r="L3" s="103" t="s">
        <v>270</v>
      </c>
      <c r="M3" s="103" t="s">
        <v>103</v>
      </c>
      <c r="N3" s="103" t="s">
        <v>272</v>
      </c>
      <c r="O3" s="103" t="s">
        <v>273</v>
      </c>
      <c r="P3" s="103" t="s">
        <v>271</v>
      </c>
      <c r="Q3" s="103" t="s">
        <v>301</v>
      </c>
      <c r="R3" s="128" t="s">
        <v>206</v>
      </c>
      <c r="S3" s="63">
        <v>1</v>
      </c>
      <c r="T3" s="63">
        <f>S3+1</f>
        <v>2</v>
      </c>
      <c r="U3" s="63">
        <f aca="true" t="shared" si="0" ref="U3:BA3">T3+1</f>
        <v>3</v>
      </c>
      <c r="V3" s="63">
        <f t="shared" si="0"/>
        <v>4</v>
      </c>
      <c r="W3" s="63">
        <f t="shared" si="0"/>
        <v>5</v>
      </c>
      <c r="X3" s="63">
        <f t="shared" si="0"/>
        <v>6</v>
      </c>
      <c r="Y3" s="63">
        <f t="shared" si="0"/>
        <v>7</v>
      </c>
      <c r="Z3" s="63">
        <f t="shared" si="0"/>
        <v>8</v>
      </c>
      <c r="AA3" s="63">
        <f t="shared" si="0"/>
        <v>9</v>
      </c>
      <c r="AB3" s="63">
        <f t="shared" si="0"/>
        <v>10</v>
      </c>
      <c r="AC3" s="63">
        <f t="shared" si="0"/>
        <v>11</v>
      </c>
      <c r="AD3" s="63">
        <f t="shared" si="0"/>
        <v>12</v>
      </c>
      <c r="AE3" s="63">
        <f t="shared" si="0"/>
        <v>13</v>
      </c>
      <c r="AF3" s="63">
        <f t="shared" si="0"/>
        <v>14</v>
      </c>
      <c r="AG3" s="63">
        <f t="shared" si="0"/>
        <v>15</v>
      </c>
      <c r="AH3" s="63">
        <f t="shared" si="0"/>
        <v>16</v>
      </c>
      <c r="AI3" s="63">
        <f t="shared" si="0"/>
        <v>17</v>
      </c>
      <c r="AJ3" s="63">
        <f t="shared" si="0"/>
        <v>18</v>
      </c>
      <c r="AK3" s="63">
        <f t="shared" si="0"/>
        <v>19</v>
      </c>
      <c r="AL3" s="63">
        <f t="shared" si="0"/>
        <v>20</v>
      </c>
      <c r="AM3" s="63">
        <f t="shared" si="0"/>
        <v>21</v>
      </c>
      <c r="AN3" s="63">
        <f t="shared" si="0"/>
        <v>22</v>
      </c>
      <c r="AO3" s="63">
        <f t="shared" si="0"/>
        <v>23</v>
      </c>
      <c r="AP3" s="63">
        <f t="shared" si="0"/>
        <v>24</v>
      </c>
      <c r="AQ3" s="63">
        <f t="shared" si="0"/>
        <v>25</v>
      </c>
      <c r="AR3" s="63">
        <f t="shared" si="0"/>
        <v>26</v>
      </c>
      <c r="AS3" s="63">
        <f t="shared" si="0"/>
        <v>27</v>
      </c>
      <c r="AT3" s="63">
        <f t="shared" si="0"/>
        <v>28</v>
      </c>
      <c r="AU3" s="63">
        <f t="shared" si="0"/>
        <v>29</v>
      </c>
      <c r="AV3" s="63">
        <f t="shared" si="0"/>
        <v>30</v>
      </c>
      <c r="AW3" s="63">
        <f t="shared" si="0"/>
        <v>31</v>
      </c>
      <c r="AX3" s="63">
        <f t="shared" si="0"/>
        <v>32</v>
      </c>
      <c r="AY3" s="63">
        <f t="shared" si="0"/>
        <v>33</v>
      </c>
      <c r="AZ3" s="63">
        <f t="shared" si="0"/>
        <v>34</v>
      </c>
      <c r="BA3" s="63">
        <f t="shared" si="0"/>
        <v>35</v>
      </c>
    </row>
    <row r="4" spans="4:53" ht="15">
      <c r="D4" s="110">
        <v>0.1</v>
      </c>
      <c r="E4" s="111">
        <v>0.6</v>
      </c>
      <c r="F4" s="111">
        <v>0.1</v>
      </c>
      <c r="G4" s="111">
        <v>0.1</v>
      </c>
      <c r="H4" s="111">
        <v>0.1</v>
      </c>
      <c r="I4" s="111">
        <v>1</v>
      </c>
      <c r="J4" s="80"/>
      <c r="K4" s="127">
        <f>SUM(K5:K10)</f>
        <v>4.999999999999999</v>
      </c>
      <c r="L4" s="80"/>
      <c r="M4" s="80"/>
      <c r="N4" s="80"/>
      <c r="O4" s="80"/>
      <c r="P4" s="80"/>
      <c r="Q4" s="80"/>
      <c r="R4" s="128"/>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row>
    <row r="5" spans="1:53" ht="15" customHeight="1">
      <c r="A5" s="90" t="s">
        <v>293</v>
      </c>
      <c r="B5" s="108" t="s">
        <v>210</v>
      </c>
      <c r="C5" s="101">
        <v>3</v>
      </c>
      <c r="E5" s="107">
        <f>I$12/4</f>
        <v>0.75</v>
      </c>
      <c r="F5" s="107">
        <f>I$13/3</f>
        <v>3.3333333333333335</v>
      </c>
      <c r="G5" s="107">
        <f>I$14/2</f>
        <v>2.5</v>
      </c>
      <c r="H5" s="63"/>
      <c r="I5" s="63">
        <v>3</v>
      </c>
      <c r="J5" s="63">
        <f>$C$5*(0.1*I$11+0.6*I$12+0.1*I$13+0.1*I$14+0.1*I$15)/10</f>
        <v>1.5</v>
      </c>
      <c r="K5" s="63">
        <f aca="true" t="shared" si="1" ref="K5:K10">J5/15*10</f>
        <v>1</v>
      </c>
      <c r="L5" s="63"/>
      <c r="M5" s="36">
        <f>J5</f>
        <v>1.5</v>
      </c>
      <c r="N5" s="63"/>
      <c r="O5" s="63"/>
      <c r="P5" s="63"/>
      <c r="Q5" s="63"/>
      <c r="R5" s="129"/>
      <c r="S5" s="63">
        <f>$C$5*(0.1*S$11+0.6*S$12+0.1*S$13+0.1*S$14+0.1*S$15)/10</f>
        <v>0.75</v>
      </c>
      <c r="T5" s="63">
        <f>$C$5*(0.1*T$11+0.6*T$12+0.1*T$13+0.1*T$14+0.1*T$15)/10</f>
        <v>1.4700000000000002</v>
      </c>
      <c r="U5" s="63">
        <f>$C$5*(0.1*U$11+0.6*U$12+0.1*U$13+0.1*U$14+0.1*U$15)/10</f>
        <v>1.5299999999999998</v>
      </c>
      <c r="V5" s="63">
        <f>$C$5*(0.1*V$11+0.6*V$12+0.1*V$13+0.1*V$14+0.1*V$15)/10</f>
        <v>3</v>
      </c>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row>
    <row r="6" spans="1:53" ht="15" customHeight="1">
      <c r="A6" s="91"/>
      <c r="B6" s="108" t="s">
        <v>211</v>
      </c>
      <c r="C6" s="101">
        <v>2</v>
      </c>
      <c r="D6" s="107">
        <f>I$11/3</f>
        <v>3.3333333333333335</v>
      </c>
      <c r="E6" s="107">
        <f>I$12/4</f>
        <v>0.75</v>
      </c>
      <c r="F6" s="63"/>
      <c r="G6" s="63"/>
      <c r="H6" s="107"/>
      <c r="I6" s="63">
        <v>2</v>
      </c>
      <c r="J6" s="63">
        <f>$C$6*(0.1*I$11+0.6*I$12+0.1*I$13+0.1*I$14+0.1*I$15)/10</f>
        <v>1</v>
      </c>
      <c r="K6" s="63">
        <f t="shared" si="1"/>
        <v>0.6666666666666666</v>
      </c>
      <c r="L6" s="36">
        <f>J6/2</f>
        <v>0.5</v>
      </c>
      <c r="M6" s="63"/>
      <c r="N6" s="63"/>
      <c r="O6" s="63"/>
      <c r="P6" s="36">
        <f>J6/2</f>
        <v>0.5</v>
      </c>
      <c r="Q6" s="63"/>
      <c r="R6" s="129"/>
      <c r="S6" s="63">
        <f>$C$6*(0.1*S$11+0.6*S$12+0.1*S$13+0.1*S$14+0.1*S$15)/10</f>
        <v>0.5</v>
      </c>
      <c r="T6" s="63">
        <f>$C$6*(0.1*T$11+0.6*T$12+0.1*T$13+0.1*T$14+0.1*T$15)/10</f>
        <v>0.9800000000000001</v>
      </c>
      <c r="U6" s="63">
        <f>$C$6*(0.1*U$11+0.6*U$12+0.1*U$13+0.1*U$14+0.1*U$15)/10</f>
        <v>1.02</v>
      </c>
      <c r="V6" s="63">
        <f>$C$6*(0.1*V$11+0.6*V$12+0.1*V$13+0.1*V$14+0.1*V$15)/10</f>
        <v>2</v>
      </c>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row>
    <row r="7" spans="1:53" ht="15" customHeight="1">
      <c r="A7" s="91"/>
      <c r="B7" s="108" t="s">
        <v>212</v>
      </c>
      <c r="C7" s="101">
        <v>5</v>
      </c>
      <c r="D7" s="63"/>
      <c r="E7" s="107">
        <f>I$12/4</f>
        <v>0.75</v>
      </c>
      <c r="F7" s="107">
        <f>I$13/3</f>
        <v>3.3333333333333335</v>
      </c>
      <c r="G7" s="107">
        <f>I$14/2</f>
        <v>2.5</v>
      </c>
      <c r="H7" s="63"/>
      <c r="I7" s="63">
        <v>5</v>
      </c>
      <c r="J7" s="63">
        <f>$C$7*(0.1*I$11+0.6*I$12+0.1*I$13+0.1*I$14+0.1*I$15)/10</f>
        <v>2.5</v>
      </c>
      <c r="K7" s="63">
        <f t="shared" si="1"/>
        <v>1.6666666666666665</v>
      </c>
      <c r="L7" s="63"/>
      <c r="M7" s="104">
        <f>J7</f>
        <v>2.5</v>
      </c>
      <c r="N7" s="63"/>
      <c r="O7" s="63"/>
      <c r="P7" s="63"/>
      <c r="Q7" s="63"/>
      <c r="R7" s="129"/>
      <c r="S7" s="63">
        <f>$C$7*(0.1*S$11+0.6*S$12+0.1*S$13+0.1*S$14+0.1*S$15)/10</f>
        <v>1.25</v>
      </c>
      <c r="T7" s="63">
        <f>$C$7*(0.1*T$11+0.6*T$12+0.1*T$13+0.1*T$14+0.1*T$15)/10</f>
        <v>2.45</v>
      </c>
      <c r="U7" s="63">
        <f>$C$7*(0.1*U$11+0.6*U$12+0.1*U$13+0.1*U$14+0.1*U$15)/10</f>
        <v>2.55</v>
      </c>
      <c r="V7" s="63">
        <f>$C$7*(0.1*V$11+0.6*V$12+0.1*V$13+0.1*V$14+0.1*V$15)/10</f>
        <v>5</v>
      </c>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row>
    <row r="8" spans="1:53" ht="15" customHeight="1">
      <c r="A8" s="91"/>
      <c r="B8" s="108" t="s">
        <v>213</v>
      </c>
      <c r="C8" s="102">
        <v>1</v>
      </c>
      <c r="D8" s="63"/>
      <c r="E8" s="107">
        <f>I$12/4</f>
        <v>0.75</v>
      </c>
      <c r="F8" s="63"/>
      <c r="G8" s="63"/>
      <c r="H8" s="107"/>
      <c r="I8" s="63">
        <v>1</v>
      </c>
      <c r="J8" s="63">
        <f>$C$8*(0.1*I$11+0.6*I$12+0.1*I$13+0.1*I$14+0.1*I$15)/10</f>
        <v>0.5</v>
      </c>
      <c r="K8" s="63">
        <f t="shared" si="1"/>
        <v>0.3333333333333333</v>
      </c>
      <c r="L8" s="104">
        <f>J8/4</f>
        <v>0.125</v>
      </c>
      <c r="M8" s="104">
        <f>J8/4</f>
        <v>0.125</v>
      </c>
      <c r="N8" s="63"/>
      <c r="O8" s="104">
        <f>J8/4</f>
        <v>0.125</v>
      </c>
      <c r="P8" s="104">
        <f>J8/4</f>
        <v>0.125</v>
      </c>
      <c r="Q8" s="63"/>
      <c r="R8" s="129"/>
      <c r="S8" s="63">
        <f>$C$8*(0.1*S$11+0.6*S$12+0.1*S$13+0.1*S$14+0.1*S$15)/10</f>
        <v>0.25</v>
      </c>
      <c r="T8" s="63">
        <f>$C$8*(0.1*T$11+0.6*T$12+0.1*T$13+0.1*T$14+0.1*T$15)/10</f>
        <v>0.49000000000000005</v>
      </c>
      <c r="U8" s="63">
        <f>$C$8*(0.1*U$11+0.6*U$12+0.1*U$13+0.1*U$14+0.1*U$15)/10</f>
        <v>0.51</v>
      </c>
      <c r="V8" s="63">
        <f>$C$8*(0.1*V$11+0.6*V$12+0.1*V$13+0.1*V$14+0.1*V$15)/10</f>
        <v>1</v>
      </c>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row>
    <row r="9" spans="1:53" ht="15" customHeight="1">
      <c r="A9" s="91"/>
      <c r="B9" s="108" t="s">
        <v>214</v>
      </c>
      <c r="C9" s="102">
        <v>3</v>
      </c>
      <c r="D9" s="107">
        <f>I$11/3</f>
        <v>3.3333333333333335</v>
      </c>
      <c r="E9" s="63"/>
      <c r="F9" s="63"/>
      <c r="G9" s="63"/>
      <c r="H9" s="63"/>
      <c r="I9" s="63">
        <v>3</v>
      </c>
      <c r="J9" s="63">
        <f>$C$9*(0.1*I$11+0.6*I$12+0.1*I$13+0.1*I$14+0.1*I$15)/10</f>
        <v>1.5</v>
      </c>
      <c r="K9" s="63">
        <f t="shared" si="1"/>
        <v>1</v>
      </c>
      <c r="L9" s="36">
        <f>J9/3</f>
        <v>0.5</v>
      </c>
      <c r="M9" s="63"/>
      <c r="N9" s="63"/>
      <c r="O9" s="36">
        <f>J9/3</f>
        <v>0.5</v>
      </c>
      <c r="P9" s="36">
        <f>K9/3</f>
        <v>0.3333333333333333</v>
      </c>
      <c r="Q9" s="63"/>
      <c r="R9" s="129"/>
      <c r="S9" s="63">
        <f>$C$9*(0.1*S$11+0.6*S$12+0.1*S$13+0.1*S$14+0.1*S$15)/10</f>
        <v>0.75</v>
      </c>
      <c r="T9" s="63">
        <f>$C$9*(0.1*T$11+0.6*T$12+0.1*T$13+0.1*T$14+0.1*T$15)/10</f>
        <v>1.4700000000000002</v>
      </c>
      <c r="U9" s="63">
        <f>$C$9*(0.1*U$11+0.6*U$12+0.1*U$13+0.1*U$14+0.1*U$15)/10</f>
        <v>1.5299999999999998</v>
      </c>
      <c r="V9" s="63">
        <f>$C$9*(0.1*V$11+0.6*V$12+0.1*V$13+0.1*V$14+0.1*V$15)/10</f>
        <v>3</v>
      </c>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row>
    <row r="10" spans="1:53" ht="15" customHeight="1">
      <c r="A10" s="91"/>
      <c r="B10" s="108" t="s">
        <v>215</v>
      </c>
      <c r="C10" s="102">
        <v>1</v>
      </c>
      <c r="D10" s="107">
        <f>I$11/3</f>
        <v>3.3333333333333335</v>
      </c>
      <c r="E10" s="63"/>
      <c r="F10" s="107">
        <f>I$13/3</f>
        <v>3.3333333333333335</v>
      </c>
      <c r="G10" s="63"/>
      <c r="H10" s="63"/>
      <c r="I10" s="63">
        <v>1</v>
      </c>
      <c r="J10" s="63">
        <f>$C$10*(0.1*I$11+0.6*I$12+0.1*I$13+0.1*I$14+0.1*I$15)/10</f>
        <v>0.5</v>
      </c>
      <c r="K10" s="63">
        <f t="shared" si="1"/>
        <v>0.3333333333333333</v>
      </c>
      <c r="L10" s="36">
        <f>J10/5</f>
        <v>0.1</v>
      </c>
      <c r="M10" s="104">
        <f>J10/5</f>
        <v>0.1</v>
      </c>
      <c r="N10" s="104">
        <f>J10/5</f>
        <v>0.1</v>
      </c>
      <c r="O10" s="36">
        <f>J10/5</f>
        <v>0.1</v>
      </c>
      <c r="P10" s="63"/>
      <c r="Q10" s="36">
        <f>J10/5</f>
        <v>0.1</v>
      </c>
      <c r="R10" s="129"/>
      <c r="S10" s="63">
        <f>$C10*(0.1*S$11+0.6*S$12+0.1*S$13+0.1*S$14+0.1*S$15)/10</f>
        <v>0.25</v>
      </c>
      <c r="T10" s="63">
        <f>$C10*(0.1*T$11+0.6*T$12+0.1*T$13+0.1*T$14+0.1*T$15)/10</f>
        <v>0.49000000000000005</v>
      </c>
      <c r="U10" s="63">
        <f>$C10*(0.1*U$11+0.6*U$12+0.1*U$13+0.1*U$14+0.1*U$15)/10</f>
        <v>0.51</v>
      </c>
      <c r="V10" s="63">
        <f>$C10*(0.1*V$11+0.6*V$12+0.1*V$13+0.1*V$14+0.1*V$15)/10</f>
        <v>1</v>
      </c>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row>
    <row r="11" spans="1:53" ht="15" customHeight="1">
      <c r="A11" s="91"/>
      <c r="B11" s="207" t="s">
        <v>306</v>
      </c>
      <c r="C11" s="208"/>
      <c r="D11" s="67" t="s">
        <v>285</v>
      </c>
      <c r="E11" s="93"/>
      <c r="F11" s="93"/>
      <c r="G11" s="93"/>
      <c r="H11" s="93"/>
      <c r="I11" s="93">
        <v>10</v>
      </c>
      <c r="J11" s="93"/>
      <c r="K11" s="93"/>
      <c r="L11" s="93"/>
      <c r="M11" s="93"/>
      <c r="N11" s="93"/>
      <c r="O11" s="93"/>
      <c r="P11" s="93"/>
      <c r="Q11" s="93"/>
      <c r="R11" s="129"/>
      <c r="S11" s="67">
        <v>2</v>
      </c>
      <c r="T11" s="67">
        <v>6</v>
      </c>
      <c r="U11" s="67">
        <v>4</v>
      </c>
      <c r="V11" s="67">
        <v>10</v>
      </c>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row>
    <row r="12" spans="1:53" ht="15">
      <c r="A12" s="91"/>
      <c r="B12" s="209"/>
      <c r="C12" s="210"/>
      <c r="D12" s="67" t="s">
        <v>288</v>
      </c>
      <c r="E12" s="93"/>
      <c r="F12" s="93"/>
      <c r="G12" s="93"/>
      <c r="H12" s="93"/>
      <c r="I12" s="93">
        <v>3</v>
      </c>
      <c r="J12" s="93"/>
      <c r="K12" s="93"/>
      <c r="L12" s="93"/>
      <c r="M12" s="93"/>
      <c r="N12" s="93"/>
      <c r="O12" s="93"/>
      <c r="P12" s="93"/>
      <c r="Q12" s="93"/>
      <c r="R12" s="129"/>
      <c r="S12" s="67">
        <v>3</v>
      </c>
      <c r="T12" s="67">
        <v>5</v>
      </c>
      <c r="U12" s="67">
        <v>3.5</v>
      </c>
      <c r="V12" s="67">
        <v>10</v>
      </c>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row>
    <row r="13" spans="1:53" ht="15">
      <c r="A13" s="91"/>
      <c r="B13" s="209"/>
      <c r="C13" s="210"/>
      <c r="D13" s="67" t="s">
        <v>289</v>
      </c>
      <c r="E13" s="93"/>
      <c r="F13" s="93"/>
      <c r="G13" s="93"/>
      <c r="H13" s="93"/>
      <c r="I13" s="93">
        <v>10</v>
      </c>
      <c r="J13" s="93"/>
      <c r="K13" s="93"/>
      <c r="L13" s="93"/>
      <c r="M13" s="93"/>
      <c r="N13" s="93"/>
      <c r="O13" s="93"/>
      <c r="P13" s="93"/>
      <c r="Q13" s="93"/>
      <c r="R13" s="129"/>
      <c r="S13" s="67">
        <v>0</v>
      </c>
      <c r="T13" s="67">
        <v>6</v>
      </c>
      <c r="U13" s="67">
        <v>6</v>
      </c>
      <c r="V13" s="67">
        <v>10</v>
      </c>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5">
      <c r="A14" s="91"/>
      <c r="B14" s="209"/>
      <c r="C14" s="210"/>
      <c r="D14" s="67" t="s">
        <v>287</v>
      </c>
      <c r="E14" s="93"/>
      <c r="F14" s="93"/>
      <c r="G14" s="93"/>
      <c r="H14" s="93"/>
      <c r="I14" s="93">
        <v>5</v>
      </c>
      <c r="J14" s="93"/>
      <c r="K14" s="93"/>
      <c r="L14" s="93"/>
      <c r="M14" s="93"/>
      <c r="N14" s="93"/>
      <c r="O14" s="93"/>
      <c r="P14" s="93"/>
      <c r="Q14" s="93"/>
      <c r="R14" s="129"/>
      <c r="S14" s="67">
        <v>5</v>
      </c>
      <c r="T14" s="67">
        <v>4</v>
      </c>
      <c r="U14" s="67">
        <v>10</v>
      </c>
      <c r="V14" s="67">
        <v>10</v>
      </c>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5">
      <c r="A15" s="91"/>
      <c r="B15" s="209"/>
      <c r="C15" s="210"/>
      <c r="D15" s="67" t="s">
        <v>286</v>
      </c>
      <c r="E15" s="93"/>
      <c r="F15" s="93"/>
      <c r="G15" s="93"/>
      <c r="H15" s="93"/>
      <c r="I15" s="93">
        <v>7</v>
      </c>
      <c r="J15" s="93"/>
      <c r="K15" s="93"/>
      <c r="L15" s="93"/>
      <c r="M15" s="93"/>
      <c r="N15" s="93"/>
      <c r="O15" s="93"/>
      <c r="P15" s="93"/>
      <c r="Q15" s="93"/>
      <c r="R15" s="129"/>
      <c r="S15" s="67">
        <v>0</v>
      </c>
      <c r="T15" s="67">
        <v>3</v>
      </c>
      <c r="U15" s="67">
        <v>10</v>
      </c>
      <c r="V15" s="67">
        <v>10</v>
      </c>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67"/>
      <c r="AY15" s="67"/>
      <c r="AZ15" s="67"/>
      <c r="BA15" s="67"/>
    </row>
    <row r="16" spans="1:53" ht="15">
      <c r="A16" s="91"/>
      <c r="B16" s="211"/>
      <c r="C16" s="212"/>
      <c r="D16" s="105" t="s">
        <v>208</v>
      </c>
      <c r="E16" s="106" t="s">
        <v>319</v>
      </c>
      <c r="F16" s="106"/>
      <c r="G16" s="106"/>
      <c r="H16" s="106"/>
      <c r="I16" s="126">
        <f>0.1*I11+0.6*I12+0.1*I13+0.1*I14+0.1*I15</f>
        <v>5</v>
      </c>
      <c r="J16" s="93"/>
      <c r="K16" s="93"/>
      <c r="L16" s="93"/>
      <c r="M16" s="93"/>
      <c r="N16" s="93"/>
      <c r="O16" s="93"/>
      <c r="P16" s="93"/>
      <c r="Q16" s="93"/>
      <c r="R16" s="129"/>
      <c r="S16" s="105">
        <f>0.1*S11+0.6*S12+0.1*S13+0.1*S14+0.1*S15</f>
        <v>2.5</v>
      </c>
      <c r="T16" s="105">
        <f>0.1*T11+0.6*T12+0.1*T13+0.1*T14+0.1*T15</f>
        <v>4.9</v>
      </c>
      <c r="U16" s="105">
        <f>0.1*U11+0.6*U12+0.1*U13+0.1*U14+0.1*U15</f>
        <v>5.1</v>
      </c>
      <c r="V16" s="105">
        <f>0.1*V11+0.6*V12+0.1*V13+0.1*V14+0.1*V15</f>
        <v>10</v>
      </c>
      <c r="W16" s="67"/>
      <c r="X16" s="67"/>
      <c r="Y16" s="67"/>
      <c r="Z16" s="67"/>
      <c r="AA16" s="67"/>
      <c r="AB16" s="67"/>
      <c r="AC16" s="67"/>
      <c r="AD16" s="67"/>
      <c r="AE16" s="67"/>
      <c r="AF16" s="67"/>
      <c r="AG16" s="67"/>
      <c r="AH16" s="67"/>
      <c r="AI16" s="67"/>
      <c r="AJ16" s="67"/>
      <c r="AK16" s="67"/>
      <c r="AL16" s="67"/>
      <c r="AM16" s="67"/>
      <c r="AN16" s="67"/>
      <c r="AO16" s="67"/>
      <c r="AP16" s="67"/>
      <c r="AQ16" s="67"/>
      <c r="AR16" s="67"/>
      <c r="AS16" s="67"/>
      <c r="AT16" s="67"/>
      <c r="AU16" s="67"/>
      <c r="AV16" s="67"/>
      <c r="AW16" s="67"/>
      <c r="AX16" s="67"/>
      <c r="AY16" s="67"/>
      <c r="AZ16" s="67"/>
      <c r="BA16" s="67"/>
    </row>
    <row r="17" spans="1:53" ht="15" customHeight="1">
      <c r="A17" s="89"/>
      <c r="B17" s="191" t="s">
        <v>305</v>
      </c>
      <c r="C17" s="192"/>
      <c r="D17" s="113" t="s">
        <v>270</v>
      </c>
      <c r="E17" s="103"/>
      <c r="F17" s="103"/>
      <c r="G17" s="103"/>
      <c r="H17" s="103"/>
      <c r="I17" s="113">
        <f>SUM(L4:L10)/15*10</f>
        <v>0.8166666666666668</v>
      </c>
      <c r="J17" s="92"/>
      <c r="K17" s="92"/>
      <c r="L17" s="92"/>
      <c r="M17" s="92"/>
      <c r="N17" s="92"/>
      <c r="O17" s="92"/>
      <c r="P17" s="92"/>
      <c r="Q17" s="92"/>
      <c r="R17" s="129"/>
      <c r="S17" s="36">
        <f>S6/2+S8/4+S9/3+S10/5</f>
        <v>0.6125</v>
      </c>
      <c r="T17" s="36">
        <f>T6/2+T8/4+T9/3+T10/5</f>
        <v>1.2005000000000001</v>
      </c>
      <c r="U17" s="36">
        <f>U6/2+U8/4+U9/3+U10/5</f>
        <v>1.2495</v>
      </c>
      <c r="V17" s="36">
        <f>V6/2+V8/4+V9/3+V10/5</f>
        <v>2.45</v>
      </c>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row>
    <row r="18" spans="1:53" ht="15">
      <c r="A18" s="89"/>
      <c r="B18" s="193"/>
      <c r="C18" s="194"/>
      <c r="D18" s="113" t="s">
        <v>103</v>
      </c>
      <c r="E18" s="103"/>
      <c r="F18" s="103"/>
      <c r="G18" s="103"/>
      <c r="H18" s="103"/>
      <c r="I18" s="113">
        <f>SUM(M4:M10)/15*10</f>
        <v>2.8166666666666664</v>
      </c>
      <c r="J18" s="92"/>
      <c r="K18" s="92"/>
      <c r="L18" s="92"/>
      <c r="M18" s="92"/>
      <c r="N18" s="92"/>
      <c r="O18" s="92"/>
      <c r="P18" s="92"/>
      <c r="Q18" s="92"/>
      <c r="R18" s="129"/>
      <c r="S18" s="36">
        <f>S5/1+S7/1+S8/4+S10/5</f>
        <v>2.1125</v>
      </c>
      <c r="T18" s="36">
        <f>T5/1+T7/1+T8/4+T10/5</f>
        <v>4.1405</v>
      </c>
      <c r="U18" s="36">
        <f>U5/1+U7/1+U8/4+U10/5</f>
        <v>4.309500000000001</v>
      </c>
      <c r="V18" s="36">
        <f>V5/1+V7/1+V8/4+V10/5</f>
        <v>8.45</v>
      </c>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row>
    <row r="19" spans="1:53" ht="15">
      <c r="A19" s="89"/>
      <c r="B19" s="193"/>
      <c r="C19" s="194"/>
      <c r="D19" s="113" t="s">
        <v>272</v>
      </c>
      <c r="E19" s="103"/>
      <c r="F19" s="103"/>
      <c r="G19" s="103"/>
      <c r="H19" s="103"/>
      <c r="I19" s="113">
        <f>SUM(N4:N10)/15*10</f>
        <v>0.06666666666666667</v>
      </c>
      <c r="J19" s="92"/>
      <c r="K19" s="92"/>
      <c r="L19" s="92"/>
      <c r="M19" s="92"/>
      <c r="N19" s="92"/>
      <c r="O19" s="92"/>
      <c r="P19" s="92"/>
      <c r="Q19" s="92"/>
      <c r="R19" s="129"/>
      <c r="S19" s="104">
        <f>S10/1</f>
        <v>0.25</v>
      </c>
      <c r="T19" s="104">
        <f>T10/1</f>
        <v>0.49000000000000005</v>
      </c>
      <c r="U19" s="104">
        <f>U10/1</f>
        <v>0.51</v>
      </c>
      <c r="V19" s="104">
        <f>V10/1</f>
        <v>1</v>
      </c>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row>
    <row r="20" spans="1:53" ht="15">
      <c r="A20" s="89"/>
      <c r="B20" s="193"/>
      <c r="C20" s="194"/>
      <c r="D20" s="113" t="s">
        <v>273</v>
      </c>
      <c r="E20" s="103"/>
      <c r="F20" s="103"/>
      <c r="G20" s="103"/>
      <c r="H20" s="103"/>
      <c r="I20" s="113">
        <f>SUM(O4:O10)/15*10</f>
        <v>0.48333333333333334</v>
      </c>
      <c r="J20" s="92"/>
      <c r="K20" s="92"/>
      <c r="L20" s="92"/>
      <c r="M20" s="92"/>
      <c r="N20" s="92"/>
      <c r="O20" s="92"/>
      <c r="P20" s="92"/>
      <c r="Q20" s="92"/>
      <c r="R20" s="129"/>
      <c r="S20" s="36">
        <f>S8/4+S9/3+S10/5</f>
        <v>0.3625</v>
      </c>
      <c r="T20" s="36">
        <f>T8/4+T9/3+T10/5</f>
        <v>0.7105</v>
      </c>
      <c r="U20" s="36">
        <f>U8/4+U9/3+U10/5</f>
        <v>0.7394999999999999</v>
      </c>
      <c r="V20" s="36">
        <f>V8/4+V9/3+V10/5</f>
        <v>1.45</v>
      </c>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row>
    <row r="21" spans="1:53" ht="15">
      <c r="A21" s="89"/>
      <c r="B21" s="193"/>
      <c r="C21" s="194"/>
      <c r="D21" s="113" t="s">
        <v>271</v>
      </c>
      <c r="E21" s="103"/>
      <c r="F21" s="103"/>
      <c r="G21" s="103"/>
      <c r="H21" s="103"/>
      <c r="I21" s="113">
        <f>SUM(P4:P10)/15*10</f>
        <v>0.6388888888888888</v>
      </c>
      <c r="J21" s="92"/>
      <c r="K21" s="92"/>
      <c r="L21" s="92"/>
      <c r="M21" s="92"/>
      <c r="N21" s="92"/>
      <c r="O21" s="92"/>
      <c r="P21" s="92"/>
      <c r="Q21" s="92"/>
      <c r="R21" s="129"/>
      <c r="S21" s="36">
        <f>S6/2+S8/4+S9/3</f>
        <v>0.5625</v>
      </c>
      <c r="T21" s="36">
        <f>T6/2+T8/4+T9/3</f>
        <v>1.1025</v>
      </c>
      <c r="U21" s="36">
        <f>U6/2+U8/4+U9/3</f>
        <v>1.1475</v>
      </c>
      <c r="V21" s="36">
        <f>V6/2+V8/4+V9/3</f>
        <v>2.25</v>
      </c>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row>
    <row r="22" spans="1:53" ht="15">
      <c r="A22" s="89"/>
      <c r="B22" s="193"/>
      <c r="C22" s="194"/>
      <c r="D22" s="113" t="s">
        <v>301</v>
      </c>
      <c r="E22" s="103"/>
      <c r="F22" s="103"/>
      <c r="G22" s="103"/>
      <c r="H22" s="103"/>
      <c r="I22" s="113">
        <f>SUM(Q4:Q10)/15*10</f>
        <v>0.06666666666666667</v>
      </c>
      <c r="J22" s="92"/>
      <c r="K22" s="92"/>
      <c r="L22" s="92"/>
      <c r="M22" s="92"/>
      <c r="N22" s="92"/>
      <c r="O22" s="92"/>
      <c r="P22" s="92"/>
      <c r="Q22" s="92"/>
      <c r="R22" s="129"/>
      <c r="S22" s="36">
        <f>S10</f>
        <v>0.25</v>
      </c>
      <c r="T22" s="36">
        <f>T10</f>
        <v>0.49000000000000005</v>
      </c>
      <c r="U22" s="36">
        <f>U10</f>
        <v>0.51</v>
      </c>
      <c r="V22" s="36">
        <f>V10</f>
        <v>1</v>
      </c>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row>
    <row r="23" spans="1:53" ht="15" customHeight="1">
      <c r="A23" s="89"/>
      <c r="B23" s="193"/>
      <c r="C23" s="194"/>
      <c r="D23" s="114" t="s">
        <v>208</v>
      </c>
      <c r="E23" s="103" t="s">
        <v>319</v>
      </c>
      <c r="F23" s="103"/>
      <c r="G23" s="103"/>
      <c r="H23" s="103"/>
      <c r="I23" s="119">
        <f>SUM(I17:I22)</f>
        <v>4.888888888888889</v>
      </c>
      <c r="J23" s="92"/>
      <c r="K23" s="92"/>
      <c r="L23" s="92"/>
      <c r="M23" s="92"/>
      <c r="N23" s="92"/>
      <c r="O23" s="92"/>
      <c r="P23" s="92"/>
      <c r="Q23" s="92"/>
      <c r="R23" s="129"/>
      <c r="S23" s="132">
        <f>SUM(S17:S22)/15*10</f>
        <v>2.766666666666666</v>
      </c>
      <c r="T23" s="132">
        <f>SUM(T17:T22)/15*10</f>
        <v>5.422666666666666</v>
      </c>
      <c r="U23" s="132">
        <f>SUM(U17:U22)/15*10</f>
        <v>5.644000000000001</v>
      </c>
      <c r="V23" s="132">
        <f>SUM(V17:V22)*10/15</f>
        <v>11.066666666666665</v>
      </c>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row>
    <row r="24" spans="1:53" ht="15" customHeight="1">
      <c r="A24" s="89"/>
      <c r="B24" s="195" t="s">
        <v>320</v>
      </c>
      <c r="C24" s="196"/>
      <c r="D24" s="197"/>
      <c r="E24" s="115"/>
      <c r="F24" s="115"/>
      <c r="G24" s="115"/>
      <c r="H24" s="115"/>
      <c r="I24" s="115"/>
      <c r="J24" s="94"/>
      <c r="K24" s="94"/>
      <c r="L24" s="94"/>
      <c r="M24" s="94"/>
      <c r="N24" s="94"/>
      <c r="O24" s="94"/>
      <c r="P24" s="94"/>
      <c r="Q24" s="94"/>
      <c r="R24" s="129"/>
      <c r="S24" s="131">
        <f>SUM(S5:S10)/15*10</f>
        <v>2.5</v>
      </c>
      <c r="T24" s="131">
        <f>SUM(T5:T10)/15*10</f>
        <v>4.900000000000001</v>
      </c>
      <c r="U24" s="131">
        <f>SUM(U5:U10)/15*10</f>
        <v>5.099999999999999</v>
      </c>
      <c r="V24" s="131">
        <f>SUM(V5:V10)/15*10</f>
        <v>10</v>
      </c>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row>
    <row r="25" spans="2:53" ht="15">
      <c r="B25" s="36" t="s">
        <v>321</v>
      </c>
      <c r="C25" s="36"/>
      <c r="D25" s="36"/>
      <c r="E25" s="36"/>
      <c r="F25" s="36"/>
      <c r="G25" s="36"/>
      <c r="H25" s="36"/>
      <c r="I25" s="36"/>
      <c r="J25" s="36"/>
      <c r="K25" s="36"/>
      <c r="L25" s="36"/>
      <c r="M25" s="36"/>
      <c r="N25" s="36"/>
      <c r="O25" s="36"/>
      <c r="P25" s="36"/>
      <c r="Q25" s="36"/>
      <c r="R25" s="129"/>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row>
    <row r="26" spans="1:53" ht="15">
      <c r="A26" s="75"/>
      <c r="B26" s="75"/>
      <c r="C26" s="75"/>
      <c r="D26" s="112"/>
      <c r="E26" s="82"/>
      <c r="F26" s="82"/>
      <c r="G26" s="82"/>
      <c r="H26" s="82"/>
      <c r="I26" s="82"/>
      <c r="J26" s="82"/>
      <c r="K26" s="82"/>
      <c r="L26" s="82"/>
      <c r="M26" s="82"/>
      <c r="N26" s="82"/>
      <c r="O26" s="82"/>
      <c r="P26" s="82"/>
      <c r="Q26" s="82"/>
      <c r="R26" s="128"/>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row>
    <row r="27" spans="1:53" ht="15" customHeight="1">
      <c r="A27" s="90" t="s">
        <v>294</v>
      </c>
      <c r="B27" s="102" t="s">
        <v>210</v>
      </c>
      <c r="C27" s="101">
        <v>3</v>
      </c>
      <c r="D27" s="63"/>
      <c r="E27" s="63"/>
      <c r="F27" s="63"/>
      <c r="G27" s="63"/>
      <c r="H27" s="63"/>
      <c r="I27" s="63">
        <v>10</v>
      </c>
      <c r="J27" s="63"/>
      <c r="K27" s="63"/>
      <c r="L27" s="63"/>
      <c r="M27" s="63"/>
      <c r="N27" s="63"/>
      <c r="O27" s="63"/>
      <c r="P27" s="63"/>
      <c r="Q27" s="63"/>
      <c r="R27" s="129"/>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row>
    <row r="28" spans="1:53" ht="15">
      <c r="A28" s="91"/>
      <c r="B28" s="102" t="s">
        <v>211</v>
      </c>
      <c r="C28" s="101">
        <v>2</v>
      </c>
      <c r="D28" s="63"/>
      <c r="E28" s="63"/>
      <c r="F28" s="63"/>
      <c r="G28" s="63"/>
      <c r="H28" s="63"/>
      <c r="I28" s="63">
        <v>10</v>
      </c>
      <c r="J28" s="63"/>
      <c r="K28" s="63"/>
      <c r="L28" s="63"/>
      <c r="M28" s="63"/>
      <c r="N28" s="63"/>
      <c r="O28" s="63"/>
      <c r="P28" s="63"/>
      <c r="Q28" s="63"/>
      <c r="R28" s="129"/>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row>
    <row r="29" spans="1:53" ht="15">
      <c r="A29" s="91"/>
      <c r="B29" s="102" t="s">
        <v>212</v>
      </c>
      <c r="C29" s="101">
        <v>5</v>
      </c>
      <c r="D29" s="63"/>
      <c r="E29" s="63"/>
      <c r="F29" s="63"/>
      <c r="G29" s="63"/>
      <c r="H29" s="63"/>
      <c r="I29" s="63">
        <v>10</v>
      </c>
      <c r="J29" s="63"/>
      <c r="K29" s="63"/>
      <c r="L29" s="63"/>
      <c r="M29" s="63"/>
      <c r="N29" s="63"/>
      <c r="O29" s="63"/>
      <c r="P29" s="63"/>
      <c r="Q29" s="63"/>
      <c r="R29" s="129"/>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row>
    <row r="30" spans="1:53" ht="15">
      <c r="A30" s="91"/>
      <c r="B30" s="102" t="s">
        <v>213</v>
      </c>
      <c r="C30" s="102">
        <v>1</v>
      </c>
      <c r="D30" s="63"/>
      <c r="E30" s="63"/>
      <c r="F30" s="63"/>
      <c r="G30" s="63"/>
      <c r="H30" s="63"/>
      <c r="I30" s="63">
        <v>10</v>
      </c>
      <c r="J30" s="63"/>
      <c r="K30" s="63"/>
      <c r="L30" s="63"/>
      <c r="M30" s="63"/>
      <c r="N30" s="63"/>
      <c r="O30" s="63"/>
      <c r="P30" s="63"/>
      <c r="Q30" s="63"/>
      <c r="R30" s="129"/>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row>
    <row r="31" spans="1:53" ht="15">
      <c r="A31" s="91"/>
      <c r="B31" s="102" t="s">
        <v>214</v>
      </c>
      <c r="C31" s="102">
        <v>3</v>
      </c>
      <c r="D31" s="63"/>
      <c r="E31" s="63"/>
      <c r="F31" s="63"/>
      <c r="G31" s="63"/>
      <c r="H31" s="63"/>
      <c r="I31" s="63">
        <v>10</v>
      </c>
      <c r="J31" s="63"/>
      <c r="K31" s="63"/>
      <c r="L31" s="63"/>
      <c r="M31" s="63"/>
      <c r="N31" s="63"/>
      <c r="O31" s="63"/>
      <c r="P31" s="63"/>
      <c r="Q31" s="63"/>
      <c r="R31" s="129"/>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row>
    <row r="32" spans="1:53" ht="15">
      <c r="A32" s="91"/>
      <c r="B32" s="102" t="s">
        <v>215</v>
      </c>
      <c r="C32" s="102">
        <v>1</v>
      </c>
      <c r="D32" s="63"/>
      <c r="E32" s="63"/>
      <c r="F32" s="63"/>
      <c r="G32" s="63"/>
      <c r="H32" s="63"/>
      <c r="I32" s="63">
        <v>10</v>
      </c>
      <c r="J32" s="63"/>
      <c r="K32" s="63"/>
      <c r="L32" s="63"/>
      <c r="M32" s="63"/>
      <c r="N32" s="63"/>
      <c r="O32" s="63"/>
      <c r="P32" s="63"/>
      <c r="Q32" s="63"/>
      <c r="R32" s="129"/>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row>
    <row r="33" spans="1:53" ht="15" customHeight="1">
      <c r="A33" s="91"/>
      <c r="B33" s="184" t="s">
        <v>254</v>
      </c>
      <c r="C33" s="185"/>
      <c r="D33" s="67" t="s">
        <v>285</v>
      </c>
      <c r="E33" s="93"/>
      <c r="F33" s="93"/>
      <c r="G33" s="93"/>
      <c r="H33" s="93"/>
      <c r="I33" s="93"/>
      <c r="J33" s="93"/>
      <c r="K33" s="93"/>
      <c r="L33" s="93"/>
      <c r="M33" s="93"/>
      <c r="N33" s="93"/>
      <c r="O33" s="93"/>
      <c r="P33" s="93"/>
      <c r="Q33" s="93"/>
      <c r="R33" s="129"/>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row>
    <row r="34" spans="1:53" ht="15">
      <c r="A34" s="91"/>
      <c r="B34" s="186"/>
      <c r="C34" s="187"/>
      <c r="D34" s="67" t="s">
        <v>288</v>
      </c>
      <c r="E34" s="93"/>
      <c r="F34" s="93"/>
      <c r="G34" s="93"/>
      <c r="H34" s="93"/>
      <c r="I34" s="93"/>
      <c r="J34" s="93"/>
      <c r="K34" s="93"/>
      <c r="L34" s="93"/>
      <c r="M34" s="93"/>
      <c r="N34" s="93"/>
      <c r="O34" s="93"/>
      <c r="P34" s="93"/>
      <c r="Q34" s="93"/>
      <c r="R34" s="129"/>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row>
    <row r="35" spans="1:53" ht="15">
      <c r="A35" s="91"/>
      <c r="B35" s="186"/>
      <c r="C35" s="187"/>
      <c r="D35" s="67" t="s">
        <v>289</v>
      </c>
      <c r="E35" s="93"/>
      <c r="F35" s="93"/>
      <c r="G35" s="93"/>
      <c r="H35" s="93"/>
      <c r="I35" s="93"/>
      <c r="J35" s="93"/>
      <c r="K35" s="93"/>
      <c r="L35" s="93"/>
      <c r="M35" s="93"/>
      <c r="N35" s="93"/>
      <c r="O35" s="93"/>
      <c r="P35" s="93"/>
      <c r="Q35" s="93"/>
      <c r="R35" s="129"/>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row>
    <row r="36" spans="1:53" ht="15">
      <c r="A36" s="91"/>
      <c r="B36" s="186"/>
      <c r="C36" s="187"/>
      <c r="D36" s="67" t="s">
        <v>287</v>
      </c>
      <c r="E36" s="93"/>
      <c r="F36" s="93"/>
      <c r="G36" s="93"/>
      <c r="H36" s="93"/>
      <c r="I36" s="93"/>
      <c r="J36" s="93"/>
      <c r="K36" s="93"/>
      <c r="L36" s="93"/>
      <c r="M36" s="93"/>
      <c r="N36" s="93"/>
      <c r="O36" s="93"/>
      <c r="P36" s="93"/>
      <c r="Q36" s="93"/>
      <c r="R36" s="129"/>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row>
    <row r="37" spans="1:53" ht="15">
      <c r="A37" s="91"/>
      <c r="B37" s="186"/>
      <c r="C37" s="187"/>
      <c r="D37" s="67" t="s">
        <v>286</v>
      </c>
      <c r="E37" s="93"/>
      <c r="F37" s="93"/>
      <c r="G37" s="93"/>
      <c r="H37" s="93"/>
      <c r="I37" s="93"/>
      <c r="J37" s="93"/>
      <c r="K37" s="93"/>
      <c r="L37" s="93"/>
      <c r="M37" s="93"/>
      <c r="N37" s="93"/>
      <c r="O37" s="93"/>
      <c r="P37" s="93"/>
      <c r="Q37" s="93"/>
      <c r="R37" s="129"/>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row>
    <row r="38" spans="1:53" ht="15">
      <c r="A38" s="91"/>
      <c r="B38" s="188"/>
      <c r="C38" s="189"/>
      <c r="D38" s="67" t="s">
        <v>208</v>
      </c>
      <c r="E38" s="93"/>
      <c r="F38" s="93"/>
      <c r="G38" s="93"/>
      <c r="H38" s="93"/>
      <c r="I38" s="93"/>
      <c r="J38" s="93"/>
      <c r="K38" s="93"/>
      <c r="L38" s="93"/>
      <c r="M38" s="93"/>
      <c r="N38" s="93"/>
      <c r="O38" s="93"/>
      <c r="P38" s="93"/>
      <c r="Q38" s="93"/>
      <c r="R38" s="129"/>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row>
    <row r="39" spans="1:53" s="76" customFormat="1" ht="15">
      <c r="A39" s="83"/>
      <c r="B39" s="84"/>
      <c r="C39" s="85"/>
      <c r="D39" s="17"/>
      <c r="E39" s="17"/>
      <c r="F39" s="17"/>
      <c r="G39" s="17"/>
      <c r="H39" s="17"/>
      <c r="I39" s="17"/>
      <c r="J39" s="17"/>
      <c r="K39" s="17"/>
      <c r="L39" s="17"/>
      <c r="M39" s="17"/>
      <c r="N39" s="17"/>
      <c r="O39" s="17"/>
      <c r="P39" s="17"/>
      <c r="Q39" s="17"/>
      <c r="R39" s="129"/>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row>
    <row r="40" spans="1:53" ht="15" customHeight="1">
      <c r="A40" s="90" t="s">
        <v>295</v>
      </c>
      <c r="B40" s="102" t="s">
        <v>210</v>
      </c>
      <c r="C40" s="101">
        <v>3</v>
      </c>
      <c r="D40" s="63"/>
      <c r="E40" s="63"/>
      <c r="F40" s="63"/>
      <c r="G40" s="63"/>
      <c r="H40" s="63"/>
      <c r="I40" s="63">
        <v>10</v>
      </c>
      <c r="J40" s="63"/>
      <c r="K40" s="63"/>
      <c r="L40" s="63"/>
      <c r="M40" s="63"/>
      <c r="N40" s="63"/>
      <c r="O40" s="63"/>
      <c r="P40" s="63"/>
      <c r="Q40" s="63"/>
      <c r="R40" s="129"/>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row>
    <row r="41" spans="1:53" ht="15">
      <c r="A41" s="91"/>
      <c r="B41" s="102" t="s">
        <v>211</v>
      </c>
      <c r="C41" s="101">
        <v>2</v>
      </c>
      <c r="D41" s="63"/>
      <c r="E41" s="63"/>
      <c r="F41" s="63"/>
      <c r="G41" s="63"/>
      <c r="H41" s="63"/>
      <c r="I41" s="63">
        <v>10</v>
      </c>
      <c r="J41" s="63"/>
      <c r="K41" s="63"/>
      <c r="L41" s="63"/>
      <c r="M41" s="63"/>
      <c r="N41" s="63"/>
      <c r="O41" s="63"/>
      <c r="P41" s="63"/>
      <c r="Q41" s="63"/>
      <c r="R41" s="129"/>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row>
    <row r="42" spans="1:53" ht="15">
      <c r="A42" s="91"/>
      <c r="B42" s="102" t="s">
        <v>212</v>
      </c>
      <c r="C42" s="101">
        <v>5</v>
      </c>
      <c r="D42" s="63"/>
      <c r="E42" s="63"/>
      <c r="F42" s="63"/>
      <c r="G42" s="63"/>
      <c r="H42" s="63"/>
      <c r="I42" s="63">
        <v>10</v>
      </c>
      <c r="J42" s="63"/>
      <c r="K42" s="63"/>
      <c r="L42" s="63"/>
      <c r="M42" s="63"/>
      <c r="N42" s="63"/>
      <c r="O42" s="63"/>
      <c r="P42" s="63"/>
      <c r="Q42" s="63"/>
      <c r="R42" s="129"/>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row>
    <row r="43" spans="1:53" ht="15">
      <c r="A43" s="91"/>
      <c r="B43" s="102" t="s">
        <v>213</v>
      </c>
      <c r="C43" s="102">
        <v>1</v>
      </c>
      <c r="D43" s="63"/>
      <c r="E43" s="63"/>
      <c r="F43" s="63"/>
      <c r="G43" s="63"/>
      <c r="H43" s="63"/>
      <c r="I43" s="63">
        <v>10</v>
      </c>
      <c r="J43" s="63"/>
      <c r="K43" s="63"/>
      <c r="L43" s="63"/>
      <c r="M43" s="63"/>
      <c r="N43" s="63"/>
      <c r="O43" s="63"/>
      <c r="P43" s="63"/>
      <c r="Q43" s="63"/>
      <c r="R43" s="129"/>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row>
    <row r="44" spans="1:53" ht="15">
      <c r="A44" s="91"/>
      <c r="B44" s="102" t="s">
        <v>214</v>
      </c>
      <c r="C44" s="102">
        <v>3</v>
      </c>
      <c r="D44" s="63"/>
      <c r="E44" s="63"/>
      <c r="F44" s="63"/>
      <c r="G44" s="63"/>
      <c r="H44" s="63"/>
      <c r="I44" s="63">
        <v>10</v>
      </c>
      <c r="J44" s="63"/>
      <c r="K44" s="63"/>
      <c r="L44" s="63"/>
      <c r="M44" s="63"/>
      <c r="N44" s="63"/>
      <c r="O44" s="63"/>
      <c r="P44" s="63"/>
      <c r="Q44" s="63"/>
      <c r="R44" s="129"/>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row>
    <row r="45" spans="1:53" ht="15">
      <c r="A45" s="91"/>
      <c r="B45" s="102" t="s">
        <v>215</v>
      </c>
      <c r="C45" s="102">
        <v>1</v>
      </c>
      <c r="D45" s="63"/>
      <c r="E45" s="63"/>
      <c r="F45" s="63"/>
      <c r="G45" s="63"/>
      <c r="H45" s="63"/>
      <c r="I45" s="63">
        <v>10</v>
      </c>
      <c r="J45" s="63"/>
      <c r="K45" s="63"/>
      <c r="L45" s="63"/>
      <c r="M45" s="63"/>
      <c r="N45" s="63"/>
      <c r="O45" s="63"/>
      <c r="P45" s="63"/>
      <c r="Q45" s="63"/>
      <c r="R45" s="129"/>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row>
    <row r="46" spans="1:53" ht="15" customHeight="1">
      <c r="A46" s="91"/>
      <c r="B46" s="184" t="s">
        <v>254</v>
      </c>
      <c r="C46" s="185"/>
      <c r="D46" s="67" t="s">
        <v>285</v>
      </c>
      <c r="E46" s="93"/>
      <c r="F46" s="93"/>
      <c r="G46" s="93"/>
      <c r="H46" s="93"/>
      <c r="I46" s="93"/>
      <c r="J46" s="93"/>
      <c r="K46" s="93"/>
      <c r="L46" s="93"/>
      <c r="M46" s="93"/>
      <c r="N46" s="93"/>
      <c r="O46" s="93"/>
      <c r="P46" s="93"/>
      <c r="Q46" s="93"/>
      <c r="R46" s="129"/>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row>
    <row r="47" spans="1:53" ht="15">
      <c r="A47" s="91"/>
      <c r="B47" s="186"/>
      <c r="C47" s="187"/>
      <c r="D47" s="67" t="s">
        <v>288</v>
      </c>
      <c r="E47" s="93"/>
      <c r="F47" s="93"/>
      <c r="G47" s="93"/>
      <c r="H47" s="93"/>
      <c r="I47" s="93"/>
      <c r="J47" s="93"/>
      <c r="K47" s="93"/>
      <c r="L47" s="93"/>
      <c r="M47" s="93"/>
      <c r="N47" s="93"/>
      <c r="O47" s="93"/>
      <c r="P47" s="93"/>
      <c r="Q47" s="93"/>
      <c r="R47" s="129"/>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c r="AW47" s="67"/>
      <c r="AX47" s="67"/>
      <c r="AY47" s="67"/>
      <c r="AZ47" s="67"/>
      <c r="BA47" s="67"/>
    </row>
    <row r="48" spans="1:53" ht="15">
      <c r="A48" s="91"/>
      <c r="B48" s="186"/>
      <c r="C48" s="187"/>
      <c r="D48" s="67" t="s">
        <v>289</v>
      </c>
      <c r="E48" s="93"/>
      <c r="F48" s="93"/>
      <c r="G48" s="93"/>
      <c r="H48" s="93"/>
      <c r="I48" s="93"/>
      <c r="J48" s="93"/>
      <c r="K48" s="93"/>
      <c r="L48" s="93"/>
      <c r="M48" s="93"/>
      <c r="N48" s="93"/>
      <c r="O48" s="93"/>
      <c r="P48" s="93"/>
      <c r="Q48" s="93"/>
      <c r="R48" s="129"/>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row>
    <row r="49" spans="1:53" ht="15">
      <c r="A49" s="91"/>
      <c r="B49" s="186"/>
      <c r="C49" s="187"/>
      <c r="D49" s="67" t="s">
        <v>287</v>
      </c>
      <c r="E49" s="93"/>
      <c r="F49" s="93"/>
      <c r="G49" s="93"/>
      <c r="H49" s="93"/>
      <c r="I49" s="93"/>
      <c r="J49" s="93"/>
      <c r="K49" s="93"/>
      <c r="L49" s="93"/>
      <c r="M49" s="93"/>
      <c r="N49" s="93"/>
      <c r="O49" s="93"/>
      <c r="P49" s="93"/>
      <c r="Q49" s="93"/>
      <c r="R49" s="129"/>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row>
    <row r="50" spans="1:53" ht="15">
      <c r="A50" s="91"/>
      <c r="B50" s="186"/>
      <c r="C50" s="187"/>
      <c r="D50" s="67" t="s">
        <v>286</v>
      </c>
      <c r="E50" s="93"/>
      <c r="F50" s="93"/>
      <c r="G50" s="93"/>
      <c r="H50" s="93"/>
      <c r="I50" s="93"/>
      <c r="J50" s="93"/>
      <c r="K50" s="93"/>
      <c r="L50" s="93"/>
      <c r="M50" s="93"/>
      <c r="N50" s="93"/>
      <c r="O50" s="93"/>
      <c r="P50" s="93"/>
      <c r="Q50" s="93"/>
      <c r="R50" s="129"/>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row>
    <row r="51" spans="1:53" ht="15">
      <c r="A51" s="91"/>
      <c r="B51" s="188"/>
      <c r="C51" s="189"/>
      <c r="D51" s="67" t="s">
        <v>208</v>
      </c>
      <c r="E51" s="93"/>
      <c r="F51" s="93"/>
      <c r="G51" s="93"/>
      <c r="H51" s="93"/>
      <c r="I51" s="93"/>
      <c r="J51" s="93"/>
      <c r="K51" s="93"/>
      <c r="L51" s="93"/>
      <c r="M51" s="93"/>
      <c r="N51" s="93"/>
      <c r="O51" s="93"/>
      <c r="P51" s="93"/>
      <c r="Q51" s="93"/>
      <c r="R51" s="129"/>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row>
    <row r="52" spans="1:53" ht="15">
      <c r="A52" s="83"/>
      <c r="B52" s="84"/>
      <c r="C52" s="85"/>
      <c r="D52" s="17"/>
      <c r="E52" s="17"/>
      <c r="F52" s="17"/>
      <c r="G52" s="17"/>
      <c r="H52" s="17"/>
      <c r="I52" s="17"/>
      <c r="J52" s="17"/>
      <c r="K52" s="17"/>
      <c r="L52" s="17"/>
      <c r="M52" s="17"/>
      <c r="N52" s="17"/>
      <c r="O52" s="17"/>
      <c r="P52" s="17"/>
      <c r="Q52" s="17"/>
      <c r="R52" s="129"/>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row>
    <row r="53" spans="1:53" ht="15" customHeight="1">
      <c r="A53" s="90" t="s">
        <v>296</v>
      </c>
      <c r="B53" s="102" t="s">
        <v>210</v>
      </c>
      <c r="C53" s="101">
        <v>3</v>
      </c>
      <c r="D53" s="63"/>
      <c r="E53" s="63"/>
      <c r="F53" s="63"/>
      <c r="G53" s="63"/>
      <c r="H53" s="63"/>
      <c r="I53" s="63">
        <v>10</v>
      </c>
      <c r="J53" s="63"/>
      <c r="K53" s="63"/>
      <c r="L53" s="63"/>
      <c r="M53" s="63"/>
      <c r="N53" s="63"/>
      <c r="O53" s="63"/>
      <c r="P53" s="63"/>
      <c r="Q53" s="63"/>
      <c r="R53" s="129"/>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row>
    <row r="54" spans="1:53" ht="15">
      <c r="A54" s="91"/>
      <c r="B54" s="102" t="s">
        <v>211</v>
      </c>
      <c r="C54" s="101">
        <v>2</v>
      </c>
      <c r="D54" s="63"/>
      <c r="E54" s="63"/>
      <c r="F54" s="63"/>
      <c r="G54" s="63"/>
      <c r="H54" s="63"/>
      <c r="I54" s="63">
        <v>10</v>
      </c>
      <c r="J54" s="63"/>
      <c r="K54" s="63"/>
      <c r="L54" s="63"/>
      <c r="M54" s="63"/>
      <c r="N54" s="63"/>
      <c r="O54" s="63"/>
      <c r="P54" s="63"/>
      <c r="Q54" s="63"/>
      <c r="R54" s="129"/>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row>
    <row r="55" spans="1:53" ht="15">
      <c r="A55" s="91"/>
      <c r="B55" s="102" t="s">
        <v>212</v>
      </c>
      <c r="C55" s="101">
        <v>5</v>
      </c>
      <c r="D55" s="63"/>
      <c r="E55" s="63"/>
      <c r="F55" s="63"/>
      <c r="G55" s="63"/>
      <c r="H55" s="63"/>
      <c r="I55" s="63">
        <v>10</v>
      </c>
      <c r="J55" s="63"/>
      <c r="K55" s="63"/>
      <c r="L55" s="63"/>
      <c r="M55" s="63"/>
      <c r="N55" s="63"/>
      <c r="O55" s="63"/>
      <c r="P55" s="63"/>
      <c r="Q55" s="63"/>
      <c r="R55" s="129"/>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row>
    <row r="56" spans="1:53" ht="15">
      <c r="A56" s="91"/>
      <c r="B56" s="102" t="s">
        <v>213</v>
      </c>
      <c r="C56" s="102">
        <v>1</v>
      </c>
      <c r="D56" s="63"/>
      <c r="E56" s="63"/>
      <c r="F56" s="63"/>
      <c r="G56" s="63"/>
      <c r="H56" s="63"/>
      <c r="I56" s="63">
        <v>10</v>
      </c>
      <c r="J56" s="63"/>
      <c r="K56" s="63"/>
      <c r="L56" s="63"/>
      <c r="M56" s="63"/>
      <c r="N56" s="63"/>
      <c r="O56" s="63"/>
      <c r="P56" s="63"/>
      <c r="Q56" s="63"/>
      <c r="R56" s="129"/>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row>
    <row r="57" spans="1:53" ht="15">
      <c r="A57" s="91"/>
      <c r="B57" s="102" t="s">
        <v>214</v>
      </c>
      <c r="C57" s="102">
        <v>3</v>
      </c>
      <c r="D57" s="63"/>
      <c r="E57" s="63"/>
      <c r="F57" s="63"/>
      <c r="G57" s="63"/>
      <c r="H57" s="63"/>
      <c r="I57" s="63">
        <v>10</v>
      </c>
      <c r="J57" s="63"/>
      <c r="K57" s="63"/>
      <c r="L57" s="63"/>
      <c r="M57" s="63"/>
      <c r="N57" s="63"/>
      <c r="O57" s="63"/>
      <c r="P57" s="63"/>
      <c r="Q57" s="63"/>
      <c r="R57" s="129"/>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row>
    <row r="58" spans="1:53" ht="15">
      <c r="A58" s="91"/>
      <c r="B58" s="102" t="s">
        <v>215</v>
      </c>
      <c r="C58" s="102">
        <v>1</v>
      </c>
      <c r="D58" s="63"/>
      <c r="E58" s="63"/>
      <c r="F58" s="63"/>
      <c r="G58" s="63"/>
      <c r="H58" s="63"/>
      <c r="I58" s="63">
        <v>10</v>
      </c>
      <c r="J58" s="63"/>
      <c r="K58" s="63"/>
      <c r="L58" s="63"/>
      <c r="M58" s="63"/>
      <c r="N58" s="63"/>
      <c r="O58" s="63"/>
      <c r="P58" s="63"/>
      <c r="Q58" s="63"/>
      <c r="R58" s="129"/>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row>
    <row r="59" spans="1:53" ht="15" customHeight="1">
      <c r="A59" s="91"/>
      <c r="B59" s="184" t="s">
        <v>254</v>
      </c>
      <c r="C59" s="185"/>
      <c r="D59" s="67" t="s">
        <v>285</v>
      </c>
      <c r="E59" s="93"/>
      <c r="F59" s="93"/>
      <c r="G59" s="93"/>
      <c r="H59" s="93"/>
      <c r="I59" s="93"/>
      <c r="J59" s="93"/>
      <c r="K59" s="93"/>
      <c r="L59" s="93"/>
      <c r="M59" s="93"/>
      <c r="N59" s="93"/>
      <c r="O59" s="93"/>
      <c r="P59" s="93"/>
      <c r="Q59" s="93"/>
      <c r="R59" s="129"/>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row>
    <row r="60" spans="1:53" ht="15">
      <c r="A60" s="91"/>
      <c r="B60" s="186"/>
      <c r="C60" s="187"/>
      <c r="D60" s="67" t="s">
        <v>288</v>
      </c>
      <c r="E60" s="93"/>
      <c r="F60" s="93"/>
      <c r="G60" s="93"/>
      <c r="H60" s="93"/>
      <c r="I60" s="93"/>
      <c r="J60" s="93"/>
      <c r="K60" s="93"/>
      <c r="L60" s="93"/>
      <c r="M60" s="93"/>
      <c r="N60" s="93"/>
      <c r="O60" s="93"/>
      <c r="P60" s="93"/>
      <c r="Q60" s="93"/>
      <c r="R60" s="129"/>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3" ht="15">
      <c r="A61" s="91"/>
      <c r="B61" s="186"/>
      <c r="C61" s="187"/>
      <c r="D61" s="67" t="s">
        <v>289</v>
      </c>
      <c r="E61" s="93"/>
      <c r="F61" s="93"/>
      <c r="G61" s="93"/>
      <c r="H61" s="93"/>
      <c r="I61" s="93"/>
      <c r="J61" s="93"/>
      <c r="K61" s="93"/>
      <c r="L61" s="93"/>
      <c r="M61" s="93"/>
      <c r="N61" s="93"/>
      <c r="O61" s="93"/>
      <c r="P61" s="93"/>
      <c r="Q61" s="93"/>
      <c r="R61" s="129"/>
      <c r="S61" s="67"/>
      <c r="T61" s="67"/>
      <c r="U61" s="67"/>
      <c r="V61" s="67"/>
      <c r="W61" s="67"/>
      <c r="X61" s="67"/>
      <c r="Y61" s="67"/>
      <c r="Z61" s="67"/>
      <c r="AA61" s="67"/>
      <c r="AB61" s="67"/>
      <c r="AC61" s="67"/>
      <c r="AD61" s="67"/>
      <c r="AE61" s="67"/>
      <c r="AF61" s="67"/>
      <c r="AG61" s="67"/>
      <c r="AH61" s="67"/>
      <c r="AI61" s="67"/>
      <c r="AJ61" s="67"/>
      <c r="AK61" s="67"/>
      <c r="AL61" s="67"/>
      <c r="AM61" s="67"/>
      <c r="AN61" s="67"/>
      <c r="AO61" s="67"/>
      <c r="AP61" s="67"/>
      <c r="AQ61" s="67"/>
      <c r="AR61" s="67"/>
      <c r="AS61" s="67"/>
      <c r="AT61" s="67"/>
      <c r="AU61" s="67"/>
      <c r="AV61" s="67"/>
      <c r="AW61" s="67"/>
      <c r="AX61" s="67"/>
      <c r="AY61" s="67"/>
      <c r="AZ61" s="67"/>
      <c r="BA61" s="67"/>
    </row>
    <row r="62" spans="1:53" ht="15">
      <c r="A62" s="91"/>
      <c r="B62" s="186"/>
      <c r="C62" s="187"/>
      <c r="D62" s="67" t="s">
        <v>287</v>
      </c>
      <c r="E62" s="93"/>
      <c r="F62" s="93"/>
      <c r="G62" s="93"/>
      <c r="H62" s="93"/>
      <c r="I62" s="93"/>
      <c r="J62" s="93"/>
      <c r="K62" s="93"/>
      <c r="L62" s="93"/>
      <c r="M62" s="93"/>
      <c r="N62" s="93"/>
      <c r="O62" s="93"/>
      <c r="P62" s="93"/>
      <c r="Q62" s="93"/>
      <c r="R62" s="129"/>
      <c r="S62" s="67"/>
      <c r="T62" s="67"/>
      <c r="U62" s="67"/>
      <c r="V62" s="67"/>
      <c r="W62" s="67"/>
      <c r="X62" s="67"/>
      <c r="Y62" s="67"/>
      <c r="Z62" s="67"/>
      <c r="AA62" s="67"/>
      <c r="AB62" s="67"/>
      <c r="AC62" s="67"/>
      <c r="AD62" s="67"/>
      <c r="AE62" s="67"/>
      <c r="AF62" s="67"/>
      <c r="AG62" s="67"/>
      <c r="AH62" s="67"/>
      <c r="AI62" s="67"/>
      <c r="AJ62" s="67"/>
      <c r="AK62" s="67"/>
      <c r="AL62" s="67"/>
      <c r="AM62" s="67"/>
      <c r="AN62" s="67"/>
      <c r="AO62" s="67"/>
      <c r="AP62" s="67"/>
      <c r="AQ62" s="67"/>
      <c r="AR62" s="67"/>
      <c r="AS62" s="67"/>
      <c r="AT62" s="67"/>
      <c r="AU62" s="67"/>
      <c r="AV62" s="67"/>
      <c r="AW62" s="67"/>
      <c r="AX62" s="67"/>
      <c r="AY62" s="67"/>
      <c r="AZ62" s="67"/>
      <c r="BA62" s="67"/>
    </row>
    <row r="63" spans="1:53" ht="15">
      <c r="A63" s="91"/>
      <c r="B63" s="186"/>
      <c r="C63" s="187"/>
      <c r="D63" s="67" t="s">
        <v>286</v>
      </c>
      <c r="E63" s="93"/>
      <c r="F63" s="93"/>
      <c r="G63" s="93"/>
      <c r="H63" s="93"/>
      <c r="I63" s="93"/>
      <c r="J63" s="93"/>
      <c r="K63" s="93"/>
      <c r="L63" s="93"/>
      <c r="M63" s="93"/>
      <c r="N63" s="93"/>
      <c r="O63" s="93"/>
      <c r="P63" s="93"/>
      <c r="Q63" s="93"/>
      <c r="R63" s="129"/>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row>
    <row r="64" spans="1:53" ht="15">
      <c r="A64" s="91"/>
      <c r="B64" s="188"/>
      <c r="C64" s="189"/>
      <c r="D64" s="67" t="s">
        <v>208</v>
      </c>
      <c r="E64" s="93"/>
      <c r="F64" s="93"/>
      <c r="G64" s="93"/>
      <c r="H64" s="93"/>
      <c r="I64" s="93"/>
      <c r="J64" s="93"/>
      <c r="K64" s="93"/>
      <c r="L64" s="93"/>
      <c r="M64" s="93"/>
      <c r="N64" s="93"/>
      <c r="O64" s="93"/>
      <c r="P64" s="93"/>
      <c r="Q64" s="93"/>
      <c r="R64" s="129"/>
      <c r="S64" s="67"/>
      <c r="T64" s="67"/>
      <c r="U64" s="67"/>
      <c r="V64" s="67"/>
      <c r="W64" s="67"/>
      <c r="X64" s="67"/>
      <c r="Y64" s="67"/>
      <c r="Z64" s="67"/>
      <c r="AA64" s="67"/>
      <c r="AB64" s="67"/>
      <c r="AC64" s="67"/>
      <c r="AD64" s="67"/>
      <c r="AE64" s="67"/>
      <c r="AF64" s="67"/>
      <c r="AG64" s="67"/>
      <c r="AH64" s="67"/>
      <c r="AI64" s="67"/>
      <c r="AJ64" s="67"/>
      <c r="AK64" s="67"/>
      <c r="AL64" s="67"/>
      <c r="AM64" s="67"/>
      <c r="AN64" s="67"/>
      <c r="AO64" s="67"/>
      <c r="AP64" s="67"/>
      <c r="AQ64" s="67"/>
      <c r="AR64" s="67"/>
      <c r="AS64" s="67"/>
      <c r="AT64" s="67"/>
      <c r="AU64" s="67"/>
      <c r="AV64" s="67"/>
      <c r="AW64" s="67"/>
      <c r="AX64" s="67"/>
      <c r="AY64" s="67"/>
      <c r="AZ64" s="67"/>
      <c r="BA64" s="67"/>
    </row>
    <row r="65" spans="1:53" ht="15">
      <c r="A65" s="83"/>
      <c r="B65" s="84"/>
      <c r="C65" s="85"/>
      <c r="D65" s="17"/>
      <c r="E65" s="17"/>
      <c r="F65" s="17"/>
      <c r="G65" s="17"/>
      <c r="H65" s="17"/>
      <c r="I65" s="17"/>
      <c r="J65" s="17"/>
      <c r="K65" s="17"/>
      <c r="L65" s="17"/>
      <c r="M65" s="17"/>
      <c r="N65" s="17"/>
      <c r="O65" s="17"/>
      <c r="P65" s="17"/>
      <c r="Q65" s="17"/>
      <c r="R65" s="129"/>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row>
    <row r="66" spans="1:53" ht="15" customHeight="1">
      <c r="A66" s="90" t="s">
        <v>297</v>
      </c>
      <c r="B66" s="102" t="s">
        <v>210</v>
      </c>
      <c r="C66" s="101">
        <v>3</v>
      </c>
      <c r="D66" s="63"/>
      <c r="E66" s="63"/>
      <c r="F66" s="63"/>
      <c r="G66" s="63"/>
      <c r="H66" s="63"/>
      <c r="I66" s="63">
        <v>10</v>
      </c>
      <c r="J66" s="63"/>
      <c r="K66" s="63"/>
      <c r="L66" s="63"/>
      <c r="M66" s="63"/>
      <c r="N66" s="63"/>
      <c r="O66" s="63"/>
      <c r="P66" s="63"/>
      <c r="Q66" s="63"/>
      <c r="R66" s="129"/>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row>
    <row r="67" spans="1:53" ht="15">
      <c r="A67" s="91"/>
      <c r="B67" s="102" t="s">
        <v>211</v>
      </c>
      <c r="C67" s="101">
        <v>2</v>
      </c>
      <c r="D67" s="63"/>
      <c r="E67" s="63"/>
      <c r="F67" s="63"/>
      <c r="G67" s="63"/>
      <c r="H67" s="63"/>
      <c r="I67" s="63">
        <v>10</v>
      </c>
      <c r="J67" s="63"/>
      <c r="K67" s="63"/>
      <c r="L67" s="63"/>
      <c r="M67" s="63"/>
      <c r="N67" s="63"/>
      <c r="O67" s="63"/>
      <c r="P67" s="63"/>
      <c r="Q67" s="63"/>
      <c r="R67" s="129"/>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row>
    <row r="68" spans="1:53" ht="15">
      <c r="A68" s="91"/>
      <c r="B68" s="102" t="s">
        <v>212</v>
      </c>
      <c r="C68" s="101">
        <v>5</v>
      </c>
      <c r="D68" s="63"/>
      <c r="E68" s="63"/>
      <c r="F68" s="63"/>
      <c r="G68" s="63"/>
      <c r="H68" s="63"/>
      <c r="I68" s="63">
        <v>10</v>
      </c>
      <c r="J68" s="63"/>
      <c r="K68" s="63"/>
      <c r="L68" s="63"/>
      <c r="M68" s="63"/>
      <c r="N68" s="63"/>
      <c r="O68" s="63"/>
      <c r="P68" s="63"/>
      <c r="Q68" s="63"/>
      <c r="R68" s="129"/>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row>
    <row r="69" spans="1:53" ht="15">
      <c r="A69" s="91"/>
      <c r="B69" s="102" t="s">
        <v>213</v>
      </c>
      <c r="C69" s="102">
        <v>1</v>
      </c>
      <c r="D69" s="63"/>
      <c r="E69" s="63"/>
      <c r="F69" s="63"/>
      <c r="G69" s="63"/>
      <c r="H69" s="63"/>
      <c r="I69" s="63">
        <v>10</v>
      </c>
      <c r="J69" s="63"/>
      <c r="K69" s="63"/>
      <c r="L69" s="63"/>
      <c r="M69" s="63"/>
      <c r="N69" s="63"/>
      <c r="O69" s="63"/>
      <c r="P69" s="63"/>
      <c r="Q69" s="63"/>
      <c r="R69" s="129"/>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row>
    <row r="70" spans="1:53" ht="15">
      <c r="A70" s="91"/>
      <c r="B70" s="102" t="s">
        <v>214</v>
      </c>
      <c r="C70" s="102">
        <v>3</v>
      </c>
      <c r="D70" s="63"/>
      <c r="E70" s="63"/>
      <c r="F70" s="63"/>
      <c r="G70" s="63"/>
      <c r="H70" s="63"/>
      <c r="I70" s="63">
        <v>10</v>
      </c>
      <c r="J70" s="63"/>
      <c r="K70" s="63"/>
      <c r="L70" s="63"/>
      <c r="M70" s="63"/>
      <c r="N70" s="63"/>
      <c r="O70" s="63"/>
      <c r="P70" s="63"/>
      <c r="Q70" s="63"/>
      <c r="R70" s="129"/>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row>
    <row r="71" spans="1:53" ht="15">
      <c r="A71" s="91"/>
      <c r="B71" s="102" t="s">
        <v>215</v>
      </c>
      <c r="C71" s="102">
        <v>1</v>
      </c>
      <c r="D71" s="63"/>
      <c r="E71" s="63"/>
      <c r="F71" s="63"/>
      <c r="G71" s="63"/>
      <c r="H71" s="63"/>
      <c r="I71" s="63">
        <v>10</v>
      </c>
      <c r="J71" s="63"/>
      <c r="K71" s="63"/>
      <c r="L71" s="63"/>
      <c r="M71" s="63"/>
      <c r="N71" s="63"/>
      <c r="O71" s="63"/>
      <c r="P71" s="63"/>
      <c r="Q71" s="63"/>
      <c r="R71" s="129"/>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row>
    <row r="72" spans="1:53" ht="15" customHeight="1">
      <c r="A72" s="91"/>
      <c r="B72" s="184" t="s">
        <v>254</v>
      </c>
      <c r="C72" s="185"/>
      <c r="D72" s="67" t="s">
        <v>285</v>
      </c>
      <c r="E72" s="93"/>
      <c r="F72" s="93"/>
      <c r="G72" s="93"/>
      <c r="H72" s="93"/>
      <c r="I72" s="93"/>
      <c r="J72" s="93"/>
      <c r="K72" s="93"/>
      <c r="L72" s="93"/>
      <c r="M72" s="93"/>
      <c r="N72" s="93"/>
      <c r="O72" s="93"/>
      <c r="P72" s="93"/>
      <c r="Q72" s="93"/>
      <c r="R72" s="129"/>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row>
    <row r="73" spans="1:53" ht="15">
      <c r="A73" s="91"/>
      <c r="B73" s="186"/>
      <c r="C73" s="187"/>
      <c r="D73" s="67" t="s">
        <v>288</v>
      </c>
      <c r="E73" s="93"/>
      <c r="F73" s="93"/>
      <c r="G73" s="93"/>
      <c r="H73" s="93"/>
      <c r="I73" s="93"/>
      <c r="J73" s="93"/>
      <c r="K73" s="93"/>
      <c r="L73" s="93"/>
      <c r="M73" s="93"/>
      <c r="N73" s="93"/>
      <c r="O73" s="93"/>
      <c r="P73" s="93"/>
      <c r="Q73" s="93"/>
      <c r="R73" s="129"/>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row>
    <row r="74" spans="1:53" ht="15">
      <c r="A74" s="91"/>
      <c r="B74" s="186"/>
      <c r="C74" s="187"/>
      <c r="D74" s="67" t="s">
        <v>289</v>
      </c>
      <c r="E74" s="93"/>
      <c r="F74" s="93"/>
      <c r="G74" s="93"/>
      <c r="H74" s="93"/>
      <c r="I74" s="93"/>
      <c r="J74" s="93"/>
      <c r="K74" s="93"/>
      <c r="L74" s="93"/>
      <c r="M74" s="93"/>
      <c r="N74" s="93"/>
      <c r="O74" s="93"/>
      <c r="P74" s="93"/>
      <c r="Q74" s="93"/>
      <c r="R74" s="129"/>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row>
    <row r="75" spans="1:53" ht="15">
      <c r="A75" s="91"/>
      <c r="B75" s="186"/>
      <c r="C75" s="187"/>
      <c r="D75" s="67" t="s">
        <v>287</v>
      </c>
      <c r="E75" s="93"/>
      <c r="F75" s="93"/>
      <c r="G75" s="93"/>
      <c r="H75" s="93"/>
      <c r="I75" s="93"/>
      <c r="J75" s="93"/>
      <c r="K75" s="93"/>
      <c r="L75" s="93"/>
      <c r="M75" s="93"/>
      <c r="N75" s="93"/>
      <c r="O75" s="93"/>
      <c r="P75" s="93"/>
      <c r="Q75" s="93"/>
      <c r="R75" s="129"/>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3" ht="15">
      <c r="A76" s="91"/>
      <c r="B76" s="186"/>
      <c r="C76" s="187"/>
      <c r="D76" s="67" t="s">
        <v>286</v>
      </c>
      <c r="E76" s="93"/>
      <c r="F76" s="93"/>
      <c r="G76" s="93"/>
      <c r="H76" s="93"/>
      <c r="I76" s="93"/>
      <c r="J76" s="93"/>
      <c r="K76" s="93"/>
      <c r="L76" s="93"/>
      <c r="M76" s="93"/>
      <c r="N76" s="93"/>
      <c r="O76" s="93"/>
      <c r="P76" s="93"/>
      <c r="Q76" s="93"/>
      <c r="R76" s="129"/>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row>
    <row r="77" spans="1:53" ht="15">
      <c r="A77" s="91"/>
      <c r="B77" s="188"/>
      <c r="C77" s="189"/>
      <c r="D77" s="67" t="s">
        <v>208</v>
      </c>
      <c r="E77" s="93"/>
      <c r="F77" s="93"/>
      <c r="G77" s="93"/>
      <c r="H77" s="93"/>
      <c r="I77" s="93"/>
      <c r="J77" s="93"/>
      <c r="K77" s="93"/>
      <c r="L77" s="93"/>
      <c r="M77" s="93"/>
      <c r="N77" s="93"/>
      <c r="O77" s="93"/>
      <c r="P77" s="93"/>
      <c r="Q77" s="93"/>
      <c r="R77" s="129"/>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row>
    <row r="78" spans="1:53" ht="15">
      <c r="A78" s="83"/>
      <c r="B78" s="84"/>
      <c r="C78" s="85"/>
      <c r="D78" s="17"/>
      <c r="E78" s="17"/>
      <c r="F78" s="17"/>
      <c r="G78" s="17"/>
      <c r="H78" s="17"/>
      <c r="I78" s="17"/>
      <c r="J78" s="17"/>
      <c r="K78" s="17"/>
      <c r="L78" s="17"/>
      <c r="M78" s="17"/>
      <c r="N78" s="17"/>
      <c r="O78" s="17"/>
      <c r="P78" s="17"/>
      <c r="Q78" s="17"/>
      <c r="R78" s="129"/>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row>
    <row r="79" spans="1:53" ht="15" customHeight="1">
      <c r="A79" s="90" t="s">
        <v>298</v>
      </c>
      <c r="B79" s="102" t="s">
        <v>210</v>
      </c>
      <c r="C79" s="101">
        <v>3</v>
      </c>
      <c r="D79" s="63"/>
      <c r="E79" s="63"/>
      <c r="F79" s="63"/>
      <c r="G79" s="63"/>
      <c r="H79" s="63"/>
      <c r="I79" s="63">
        <v>10</v>
      </c>
      <c r="J79" s="63"/>
      <c r="K79" s="63"/>
      <c r="L79" s="63"/>
      <c r="M79" s="63"/>
      <c r="N79" s="63"/>
      <c r="O79" s="63"/>
      <c r="P79" s="63"/>
      <c r="Q79" s="63"/>
      <c r="R79" s="129"/>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row>
    <row r="80" spans="1:53" ht="15">
      <c r="A80" s="91"/>
      <c r="B80" s="102" t="s">
        <v>211</v>
      </c>
      <c r="C80" s="101">
        <v>2</v>
      </c>
      <c r="D80" s="63"/>
      <c r="E80" s="63"/>
      <c r="F80" s="63"/>
      <c r="G80" s="63"/>
      <c r="H80" s="63"/>
      <c r="I80" s="63">
        <v>10</v>
      </c>
      <c r="J80" s="63"/>
      <c r="K80" s="63"/>
      <c r="L80" s="63"/>
      <c r="M80" s="63"/>
      <c r="N80" s="63"/>
      <c r="O80" s="63"/>
      <c r="P80" s="63"/>
      <c r="Q80" s="63"/>
      <c r="R80" s="129"/>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row>
    <row r="81" spans="1:53" ht="15">
      <c r="A81" s="91"/>
      <c r="B81" s="102" t="s">
        <v>212</v>
      </c>
      <c r="C81" s="101">
        <v>5</v>
      </c>
      <c r="D81" s="63"/>
      <c r="E81" s="63"/>
      <c r="F81" s="63"/>
      <c r="G81" s="63"/>
      <c r="H81" s="63"/>
      <c r="I81" s="63">
        <v>10</v>
      </c>
      <c r="J81" s="63"/>
      <c r="K81" s="63"/>
      <c r="L81" s="63"/>
      <c r="M81" s="63"/>
      <c r="N81" s="63"/>
      <c r="O81" s="63"/>
      <c r="P81" s="63"/>
      <c r="Q81" s="63"/>
      <c r="R81" s="129"/>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row>
    <row r="82" spans="1:53" ht="15">
      <c r="A82" s="91"/>
      <c r="B82" s="102" t="s">
        <v>213</v>
      </c>
      <c r="C82" s="102">
        <v>1</v>
      </c>
      <c r="D82" s="63"/>
      <c r="E82" s="63"/>
      <c r="F82" s="63"/>
      <c r="G82" s="63"/>
      <c r="H82" s="63"/>
      <c r="I82" s="63">
        <v>10</v>
      </c>
      <c r="J82" s="63"/>
      <c r="K82" s="63"/>
      <c r="L82" s="63"/>
      <c r="M82" s="63"/>
      <c r="N82" s="63"/>
      <c r="O82" s="63"/>
      <c r="P82" s="63"/>
      <c r="Q82" s="63"/>
      <c r="R82" s="129"/>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row>
    <row r="83" spans="1:53" ht="15">
      <c r="A83" s="91"/>
      <c r="B83" s="102" t="s">
        <v>214</v>
      </c>
      <c r="C83" s="102">
        <v>3</v>
      </c>
      <c r="D83" s="63"/>
      <c r="E83" s="63"/>
      <c r="F83" s="63"/>
      <c r="G83" s="63"/>
      <c r="H83" s="63"/>
      <c r="I83" s="63">
        <v>10</v>
      </c>
      <c r="J83" s="63"/>
      <c r="K83" s="63"/>
      <c r="L83" s="63"/>
      <c r="M83" s="63"/>
      <c r="N83" s="63"/>
      <c r="O83" s="63"/>
      <c r="P83" s="63"/>
      <c r="Q83" s="63"/>
      <c r="R83" s="129"/>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row>
    <row r="84" spans="1:53" ht="15">
      <c r="A84" s="91"/>
      <c r="B84" s="102" t="s">
        <v>215</v>
      </c>
      <c r="C84" s="102">
        <v>1</v>
      </c>
      <c r="D84" s="63"/>
      <c r="E84" s="63"/>
      <c r="F84" s="63"/>
      <c r="G84" s="63"/>
      <c r="H84" s="63"/>
      <c r="I84" s="63">
        <v>10</v>
      </c>
      <c r="J84" s="63"/>
      <c r="K84" s="63"/>
      <c r="L84" s="63"/>
      <c r="M84" s="63"/>
      <c r="N84" s="63"/>
      <c r="O84" s="63"/>
      <c r="P84" s="63"/>
      <c r="Q84" s="63"/>
      <c r="R84" s="129"/>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row>
    <row r="85" spans="1:53" ht="15" customHeight="1">
      <c r="A85" s="91"/>
      <c r="B85" s="184" t="s">
        <v>254</v>
      </c>
      <c r="C85" s="185"/>
      <c r="D85" s="67" t="s">
        <v>285</v>
      </c>
      <c r="E85" s="93"/>
      <c r="F85" s="93"/>
      <c r="G85" s="93"/>
      <c r="H85" s="93"/>
      <c r="I85" s="93"/>
      <c r="J85" s="93"/>
      <c r="K85" s="93"/>
      <c r="L85" s="93"/>
      <c r="M85" s="93"/>
      <c r="N85" s="93"/>
      <c r="O85" s="93"/>
      <c r="P85" s="93"/>
      <c r="Q85" s="93"/>
      <c r="R85" s="129"/>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row>
    <row r="86" spans="1:53" ht="15">
      <c r="A86" s="91"/>
      <c r="B86" s="186"/>
      <c r="C86" s="187"/>
      <c r="D86" s="67" t="s">
        <v>288</v>
      </c>
      <c r="E86" s="93"/>
      <c r="F86" s="93"/>
      <c r="G86" s="93"/>
      <c r="H86" s="93"/>
      <c r="I86" s="93"/>
      <c r="J86" s="93"/>
      <c r="K86" s="93"/>
      <c r="L86" s="93"/>
      <c r="M86" s="93"/>
      <c r="N86" s="93"/>
      <c r="O86" s="93"/>
      <c r="P86" s="93"/>
      <c r="Q86" s="93"/>
      <c r="R86" s="129"/>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row>
    <row r="87" spans="1:53" ht="15">
      <c r="A87" s="91"/>
      <c r="B87" s="186"/>
      <c r="C87" s="187"/>
      <c r="D87" s="67" t="s">
        <v>289</v>
      </c>
      <c r="E87" s="93"/>
      <c r="F87" s="93"/>
      <c r="G87" s="93"/>
      <c r="H87" s="93"/>
      <c r="I87" s="93"/>
      <c r="J87" s="93"/>
      <c r="K87" s="93"/>
      <c r="L87" s="93"/>
      <c r="M87" s="93"/>
      <c r="N87" s="93"/>
      <c r="O87" s="93"/>
      <c r="P87" s="93"/>
      <c r="Q87" s="93"/>
      <c r="R87" s="129"/>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row>
    <row r="88" spans="1:53" ht="15">
      <c r="A88" s="91"/>
      <c r="B88" s="186"/>
      <c r="C88" s="187"/>
      <c r="D88" s="67" t="s">
        <v>287</v>
      </c>
      <c r="E88" s="93"/>
      <c r="F88" s="93"/>
      <c r="G88" s="93"/>
      <c r="H88" s="93"/>
      <c r="I88" s="93"/>
      <c r="J88" s="93"/>
      <c r="K88" s="93"/>
      <c r="L88" s="93"/>
      <c r="M88" s="93"/>
      <c r="N88" s="93"/>
      <c r="O88" s="93"/>
      <c r="P88" s="93"/>
      <c r="Q88" s="93"/>
      <c r="R88" s="129"/>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row>
    <row r="89" spans="1:53" ht="15">
      <c r="A89" s="91"/>
      <c r="B89" s="186"/>
      <c r="C89" s="187"/>
      <c r="D89" s="67" t="s">
        <v>286</v>
      </c>
      <c r="E89" s="93"/>
      <c r="F89" s="93"/>
      <c r="G89" s="93"/>
      <c r="H89" s="93"/>
      <c r="I89" s="93"/>
      <c r="J89" s="93"/>
      <c r="K89" s="93"/>
      <c r="L89" s="93"/>
      <c r="M89" s="93"/>
      <c r="N89" s="93"/>
      <c r="O89" s="93"/>
      <c r="P89" s="93"/>
      <c r="Q89" s="93"/>
      <c r="R89" s="129"/>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row>
    <row r="90" spans="1:53" ht="15">
      <c r="A90" s="91"/>
      <c r="B90" s="188"/>
      <c r="C90" s="189"/>
      <c r="D90" s="67" t="s">
        <v>208</v>
      </c>
      <c r="E90" s="93"/>
      <c r="F90" s="93"/>
      <c r="G90" s="93"/>
      <c r="H90" s="93"/>
      <c r="I90" s="93"/>
      <c r="J90" s="93"/>
      <c r="K90" s="93"/>
      <c r="L90" s="93"/>
      <c r="M90" s="93"/>
      <c r="N90" s="93"/>
      <c r="O90" s="93"/>
      <c r="P90" s="93"/>
      <c r="Q90" s="93"/>
      <c r="R90" s="129"/>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row>
    <row r="91" spans="1:53" s="76" customFormat="1" ht="15">
      <c r="A91" s="83"/>
      <c r="B91" s="84"/>
      <c r="C91" s="85"/>
      <c r="D91" s="17"/>
      <c r="E91" s="17"/>
      <c r="F91" s="17"/>
      <c r="G91" s="17"/>
      <c r="H91" s="17"/>
      <c r="I91" s="17"/>
      <c r="J91" s="17"/>
      <c r="K91" s="17"/>
      <c r="L91" s="17"/>
      <c r="M91" s="17"/>
      <c r="N91" s="17"/>
      <c r="O91" s="17"/>
      <c r="P91" s="17"/>
      <c r="Q91" s="17"/>
      <c r="R91" s="129"/>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row>
    <row r="92" spans="1:53" ht="15" customHeight="1">
      <c r="A92" s="90" t="s">
        <v>299</v>
      </c>
      <c r="B92" s="102" t="s">
        <v>210</v>
      </c>
      <c r="C92" s="101">
        <v>3</v>
      </c>
      <c r="D92" s="63"/>
      <c r="E92" s="63"/>
      <c r="F92" s="63"/>
      <c r="G92" s="63"/>
      <c r="H92" s="63"/>
      <c r="I92" s="63">
        <v>10</v>
      </c>
      <c r="J92" s="63"/>
      <c r="K92" s="63"/>
      <c r="L92" s="63"/>
      <c r="M92" s="63"/>
      <c r="N92" s="63"/>
      <c r="O92" s="63"/>
      <c r="P92" s="63"/>
      <c r="Q92" s="63"/>
      <c r="R92" s="129"/>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row>
    <row r="93" spans="1:53" ht="15">
      <c r="A93" s="91"/>
      <c r="B93" s="102" t="s">
        <v>211</v>
      </c>
      <c r="C93" s="101">
        <v>2</v>
      </c>
      <c r="D93" s="63"/>
      <c r="E93" s="63"/>
      <c r="F93" s="63"/>
      <c r="G93" s="63"/>
      <c r="H93" s="63"/>
      <c r="I93" s="63">
        <v>10</v>
      </c>
      <c r="J93" s="63"/>
      <c r="K93" s="63"/>
      <c r="L93" s="63"/>
      <c r="M93" s="63"/>
      <c r="N93" s="63"/>
      <c r="O93" s="63"/>
      <c r="P93" s="63"/>
      <c r="Q93" s="63"/>
      <c r="R93" s="129"/>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row>
    <row r="94" spans="1:53" ht="15">
      <c r="A94" s="91"/>
      <c r="B94" s="102" t="s">
        <v>212</v>
      </c>
      <c r="C94" s="101">
        <v>5</v>
      </c>
      <c r="D94" s="63"/>
      <c r="E94" s="63"/>
      <c r="F94" s="63"/>
      <c r="G94" s="63"/>
      <c r="H94" s="63"/>
      <c r="I94" s="63">
        <v>10</v>
      </c>
      <c r="J94" s="63"/>
      <c r="K94" s="63"/>
      <c r="L94" s="63"/>
      <c r="M94" s="63"/>
      <c r="N94" s="63"/>
      <c r="O94" s="63"/>
      <c r="P94" s="63"/>
      <c r="Q94" s="63"/>
      <c r="R94" s="129"/>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row>
    <row r="95" spans="1:53" ht="15">
      <c r="A95" s="91"/>
      <c r="B95" s="102" t="s">
        <v>213</v>
      </c>
      <c r="C95" s="102">
        <v>1</v>
      </c>
      <c r="D95" s="63"/>
      <c r="E95" s="63"/>
      <c r="F95" s="63"/>
      <c r="G95" s="63"/>
      <c r="H95" s="63"/>
      <c r="I95" s="63">
        <v>10</v>
      </c>
      <c r="J95" s="63"/>
      <c r="K95" s="63"/>
      <c r="L95" s="63"/>
      <c r="M95" s="63"/>
      <c r="N95" s="63"/>
      <c r="O95" s="63"/>
      <c r="P95" s="63"/>
      <c r="Q95" s="63"/>
      <c r="R95" s="129"/>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row>
    <row r="96" spans="1:53" ht="15">
      <c r="A96" s="91"/>
      <c r="B96" s="102" t="s">
        <v>214</v>
      </c>
      <c r="C96" s="102">
        <v>3</v>
      </c>
      <c r="D96" s="63"/>
      <c r="E96" s="63"/>
      <c r="F96" s="63"/>
      <c r="G96" s="63"/>
      <c r="H96" s="63"/>
      <c r="I96" s="63">
        <v>10</v>
      </c>
      <c r="J96" s="63"/>
      <c r="K96" s="63"/>
      <c r="L96" s="63"/>
      <c r="M96" s="63"/>
      <c r="N96" s="63"/>
      <c r="O96" s="63"/>
      <c r="P96" s="63"/>
      <c r="Q96" s="63"/>
      <c r="R96" s="129"/>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row>
    <row r="97" spans="1:53" ht="15">
      <c r="A97" s="91"/>
      <c r="B97" s="102" t="s">
        <v>215</v>
      </c>
      <c r="C97" s="102">
        <v>1</v>
      </c>
      <c r="D97" s="63"/>
      <c r="E97" s="63"/>
      <c r="F97" s="63"/>
      <c r="G97" s="63"/>
      <c r="H97" s="63"/>
      <c r="I97" s="63">
        <v>10</v>
      </c>
      <c r="J97" s="63"/>
      <c r="K97" s="63"/>
      <c r="L97" s="63"/>
      <c r="M97" s="63"/>
      <c r="N97" s="63"/>
      <c r="O97" s="63"/>
      <c r="P97" s="63"/>
      <c r="Q97" s="63"/>
      <c r="R97" s="129"/>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row>
    <row r="98" spans="1:53" ht="15" customHeight="1">
      <c r="A98" s="91"/>
      <c r="B98" s="184" t="s">
        <v>254</v>
      </c>
      <c r="C98" s="185"/>
      <c r="D98" s="67" t="s">
        <v>285</v>
      </c>
      <c r="E98" s="93"/>
      <c r="F98" s="93"/>
      <c r="G98" s="93"/>
      <c r="H98" s="93"/>
      <c r="I98" s="93"/>
      <c r="J98" s="93"/>
      <c r="K98" s="93"/>
      <c r="L98" s="93"/>
      <c r="M98" s="93"/>
      <c r="N98" s="93"/>
      <c r="O98" s="93"/>
      <c r="P98" s="93"/>
      <c r="Q98" s="93"/>
      <c r="R98" s="129"/>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row>
    <row r="99" spans="1:53" ht="15">
      <c r="A99" s="91"/>
      <c r="B99" s="186"/>
      <c r="C99" s="187"/>
      <c r="D99" s="67" t="s">
        <v>288</v>
      </c>
      <c r="E99" s="93"/>
      <c r="F99" s="93"/>
      <c r="G99" s="93"/>
      <c r="H99" s="93"/>
      <c r="I99" s="93"/>
      <c r="J99" s="93"/>
      <c r="K99" s="93"/>
      <c r="L99" s="93"/>
      <c r="M99" s="93"/>
      <c r="N99" s="93"/>
      <c r="O99" s="93"/>
      <c r="P99" s="93"/>
      <c r="Q99" s="93"/>
      <c r="R99" s="129"/>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row>
    <row r="100" spans="1:53" ht="15">
      <c r="A100" s="91"/>
      <c r="B100" s="186"/>
      <c r="C100" s="187"/>
      <c r="D100" s="67" t="s">
        <v>289</v>
      </c>
      <c r="E100" s="93"/>
      <c r="F100" s="93"/>
      <c r="G100" s="93"/>
      <c r="H100" s="93"/>
      <c r="I100" s="93"/>
      <c r="J100" s="93"/>
      <c r="K100" s="93"/>
      <c r="L100" s="93"/>
      <c r="M100" s="93"/>
      <c r="N100" s="93"/>
      <c r="O100" s="93"/>
      <c r="P100" s="93"/>
      <c r="Q100" s="93"/>
      <c r="R100" s="129"/>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row>
    <row r="101" spans="1:53" ht="15">
      <c r="A101" s="91"/>
      <c r="B101" s="186"/>
      <c r="C101" s="187"/>
      <c r="D101" s="67" t="s">
        <v>287</v>
      </c>
      <c r="E101" s="93"/>
      <c r="F101" s="93"/>
      <c r="G101" s="93"/>
      <c r="H101" s="93"/>
      <c r="I101" s="93"/>
      <c r="J101" s="93"/>
      <c r="K101" s="93"/>
      <c r="L101" s="93"/>
      <c r="M101" s="93"/>
      <c r="N101" s="93"/>
      <c r="O101" s="93"/>
      <c r="P101" s="93"/>
      <c r="Q101" s="93"/>
      <c r="R101" s="129"/>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row>
    <row r="102" spans="1:53" ht="15">
      <c r="A102" s="91"/>
      <c r="B102" s="186"/>
      <c r="C102" s="187"/>
      <c r="D102" s="67" t="s">
        <v>286</v>
      </c>
      <c r="E102" s="93"/>
      <c r="F102" s="93"/>
      <c r="G102" s="93"/>
      <c r="H102" s="93"/>
      <c r="I102" s="93"/>
      <c r="J102" s="93"/>
      <c r="K102" s="93"/>
      <c r="L102" s="93"/>
      <c r="M102" s="93"/>
      <c r="N102" s="93"/>
      <c r="O102" s="93"/>
      <c r="P102" s="93"/>
      <c r="Q102" s="93"/>
      <c r="R102" s="129"/>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row>
    <row r="103" spans="1:53" ht="15">
      <c r="A103" s="91"/>
      <c r="B103" s="188"/>
      <c r="C103" s="189"/>
      <c r="D103" s="67" t="s">
        <v>208</v>
      </c>
      <c r="E103" s="93"/>
      <c r="F103" s="93"/>
      <c r="G103" s="93"/>
      <c r="H103" s="93"/>
      <c r="I103" s="93"/>
      <c r="J103" s="93"/>
      <c r="K103" s="93"/>
      <c r="L103" s="93"/>
      <c r="M103" s="93"/>
      <c r="N103" s="93"/>
      <c r="O103" s="93"/>
      <c r="P103" s="93"/>
      <c r="Q103" s="93"/>
      <c r="R103" s="129"/>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row>
    <row r="104" spans="1:53" ht="15">
      <c r="A104" s="83"/>
      <c r="B104" s="84"/>
      <c r="C104" s="85"/>
      <c r="D104" s="17"/>
      <c r="E104" s="17"/>
      <c r="F104" s="17"/>
      <c r="G104" s="17"/>
      <c r="H104" s="17"/>
      <c r="I104" s="17"/>
      <c r="J104" s="17"/>
      <c r="K104" s="17"/>
      <c r="L104" s="17"/>
      <c r="M104" s="17"/>
      <c r="N104" s="17"/>
      <c r="O104" s="17"/>
      <c r="P104" s="17"/>
      <c r="Q104" s="17"/>
      <c r="R104" s="129"/>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row>
    <row r="105" spans="1:53" ht="15" customHeight="1">
      <c r="A105" s="90" t="s">
        <v>300</v>
      </c>
      <c r="B105" s="102" t="s">
        <v>210</v>
      </c>
      <c r="C105" s="101">
        <v>3</v>
      </c>
      <c r="D105" s="63"/>
      <c r="E105" s="63"/>
      <c r="F105" s="63"/>
      <c r="G105" s="63"/>
      <c r="H105" s="63"/>
      <c r="I105" s="63">
        <v>10</v>
      </c>
      <c r="J105" s="63"/>
      <c r="K105" s="63"/>
      <c r="L105" s="63"/>
      <c r="M105" s="63"/>
      <c r="N105" s="63"/>
      <c r="O105" s="63"/>
      <c r="P105" s="63"/>
      <c r="Q105" s="63"/>
      <c r="R105" s="129"/>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row>
    <row r="106" spans="1:53" ht="15">
      <c r="A106" s="91"/>
      <c r="B106" s="102" t="s">
        <v>211</v>
      </c>
      <c r="C106" s="101">
        <v>2</v>
      </c>
      <c r="D106" s="63"/>
      <c r="E106" s="63"/>
      <c r="F106" s="63"/>
      <c r="G106" s="63"/>
      <c r="H106" s="63"/>
      <c r="I106" s="63">
        <v>10</v>
      </c>
      <c r="J106" s="63"/>
      <c r="K106" s="63"/>
      <c r="L106" s="63"/>
      <c r="M106" s="63"/>
      <c r="N106" s="63"/>
      <c r="O106" s="63"/>
      <c r="P106" s="63"/>
      <c r="Q106" s="63"/>
      <c r="R106" s="129"/>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row>
    <row r="107" spans="1:53" ht="15">
      <c r="A107" s="91"/>
      <c r="B107" s="102" t="s">
        <v>212</v>
      </c>
      <c r="C107" s="101">
        <v>5</v>
      </c>
      <c r="D107" s="63"/>
      <c r="E107" s="63"/>
      <c r="F107" s="63"/>
      <c r="G107" s="63"/>
      <c r="H107" s="63"/>
      <c r="I107" s="63">
        <v>10</v>
      </c>
      <c r="J107" s="63"/>
      <c r="K107" s="63"/>
      <c r="L107" s="63"/>
      <c r="M107" s="63"/>
      <c r="N107" s="63"/>
      <c r="O107" s="63"/>
      <c r="P107" s="63"/>
      <c r="Q107" s="63"/>
      <c r="R107" s="129"/>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row>
    <row r="108" spans="1:53" ht="15">
      <c r="A108" s="91"/>
      <c r="B108" s="102" t="s">
        <v>213</v>
      </c>
      <c r="C108" s="102">
        <v>1</v>
      </c>
      <c r="D108" s="63"/>
      <c r="E108" s="63"/>
      <c r="F108" s="63"/>
      <c r="G108" s="63"/>
      <c r="H108" s="63"/>
      <c r="I108" s="63">
        <v>10</v>
      </c>
      <c r="J108" s="63"/>
      <c r="K108" s="63"/>
      <c r="L108" s="63"/>
      <c r="M108" s="63"/>
      <c r="N108" s="63"/>
      <c r="O108" s="63"/>
      <c r="P108" s="63"/>
      <c r="Q108" s="63"/>
      <c r="R108" s="129"/>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row>
    <row r="109" spans="1:53" ht="15">
      <c r="A109" s="91"/>
      <c r="B109" s="102" t="s">
        <v>214</v>
      </c>
      <c r="C109" s="102">
        <v>3</v>
      </c>
      <c r="D109" s="63"/>
      <c r="E109" s="63"/>
      <c r="F109" s="63"/>
      <c r="G109" s="63"/>
      <c r="H109" s="63"/>
      <c r="I109" s="63">
        <v>10</v>
      </c>
      <c r="J109" s="63"/>
      <c r="K109" s="63"/>
      <c r="L109" s="63"/>
      <c r="M109" s="63"/>
      <c r="N109" s="63"/>
      <c r="O109" s="63"/>
      <c r="P109" s="63"/>
      <c r="Q109" s="63"/>
      <c r="R109" s="129"/>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row>
    <row r="110" spans="1:53" ht="15">
      <c r="A110" s="91"/>
      <c r="B110" s="102" t="s">
        <v>215</v>
      </c>
      <c r="C110" s="102">
        <v>1</v>
      </c>
      <c r="D110" s="63"/>
      <c r="E110" s="63"/>
      <c r="F110" s="63"/>
      <c r="G110" s="63"/>
      <c r="H110" s="63"/>
      <c r="I110" s="63">
        <v>10</v>
      </c>
      <c r="J110" s="63"/>
      <c r="K110" s="63"/>
      <c r="L110" s="63"/>
      <c r="M110" s="63"/>
      <c r="N110" s="63"/>
      <c r="O110" s="63"/>
      <c r="P110" s="63"/>
      <c r="Q110" s="63"/>
      <c r="R110" s="129"/>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row>
    <row r="111" spans="1:53" ht="15" customHeight="1">
      <c r="A111" s="91"/>
      <c r="B111" s="184" t="s">
        <v>254</v>
      </c>
      <c r="C111" s="185"/>
      <c r="D111" s="67" t="s">
        <v>285</v>
      </c>
      <c r="E111" s="93"/>
      <c r="F111" s="93"/>
      <c r="G111" s="93"/>
      <c r="H111" s="93"/>
      <c r="I111" s="93"/>
      <c r="J111" s="93"/>
      <c r="K111" s="93"/>
      <c r="L111" s="93"/>
      <c r="M111" s="93"/>
      <c r="N111" s="93"/>
      <c r="O111" s="93"/>
      <c r="P111" s="93"/>
      <c r="Q111" s="93"/>
      <c r="R111" s="129"/>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row>
    <row r="112" spans="1:53" ht="15">
      <c r="A112" s="91"/>
      <c r="B112" s="186"/>
      <c r="C112" s="187"/>
      <c r="D112" s="67" t="s">
        <v>288</v>
      </c>
      <c r="E112" s="93"/>
      <c r="F112" s="93"/>
      <c r="G112" s="93"/>
      <c r="H112" s="93"/>
      <c r="I112" s="93"/>
      <c r="J112" s="93"/>
      <c r="K112" s="93"/>
      <c r="L112" s="93"/>
      <c r="M112" s="93"/>
      <c r="N112" s="93"/>
      <c r="O112" s="93"/>
      <c r="P112" s="93"/>
      <c r="Q112" s="93"/>
      <c r="R112" s="129"/>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row>
    <row r="113" spans="1:53" ht="15">
      <c r="A113" s="91"/>
      <c r="B113" s="186"/>
      <c r="C113" s="187"/>
      <c r="D113" s="67" t="s">
        <v>289</v>
      </c>
      <c r="E113" s="93"/>
      <c r="F113" s="93"/>
      <c r="G113" s="93"/>
      <c r="H113" s="93"/>
      <c r="I113" s="93"/>
      <c r="J113" s="93"/>
      <c r="K113" s="93"/>
      <c r="L113" s="93"/>
      <c r="M113" s="93"/>
      <c r="N113" s="93"/>
      <c r="O113" s="93"/>
      <c r="P113" s="93"/>
      <c r="Q113" s="93"/>
      <c r="R113" s="129"/>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row>
    <row r="114" spans="1:53" ht="15">
      <c r="A114" s="91"/>
      <c r="B114" s="186"/>
      <c r="C114" s="187"/>
      <c r="D114" s="67" t="s">
        <v>287</v>
      </c>
      <c r="E114" s="93"/>
      <c r="F114" s="93"/>
      <c r="G114" s="93"/>
      <c r="H114" s="93"/>
      <c r="I114" s="93"/>
      <c r="J114" s="93"/>
      <c r="K114" s="93"/>
      <c r="L114" s="93"/>
      <c r="M114" s="93"/>
      <c r="N114" s="93"/>
      <c r="O114" s="93"/>
      <c r="P114" s="93"/>
      <c r="Q114" s="93"/>
      <c r="R114" s="129"/>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row>
    <row r="115" spans="1:53" ht="15">
      <c r="A115" s="91"/>
      <c r="B115" s="186"/>
      <c r="C115" s="187"/>
      <c r="D115" s="67" t="s">
        <v>286</v>
      </c>
      <c r="E115" s="93"/>
      <c r="F115" s="93"/>
      <c r="G115" s="93"/>
      <c r="H115" s="93"/>
      <c r="I115" s="93"/>
      <c r="J115" s="93"/>
      <c r="K115" s="93"/>
      <c r="L115" s="93"/>
      <c r="M115" s="93"/>
      <c r="N115" s="93"/>
      <c r="O115" s="93"/>
      <c r="P115" s="93"/>
      <c r="Q115" s="93"/>
      <c r="R115" s="129"/>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row>
    <row r="116" spans="1:53" ht="15">
      <c r="A116" s="91"/>
      <c r="B116" s="188"/>
      <c r="C116" s="189"/>
      <c r="D116" s="67" t="s">
        <v>208</v>
      </c>
      <c r="E116" s="93"/>
      <c r="F116" s="93"/>
      <c r="G116" s="93"/>
      <c r="H116" s="93"/>
      <c r="I116" s="93"/>
      <c r="J116" s="93"/>
      <c r="K116" s="93"/>
      <c r="L116" s="93"/>
      <c r="M116" s="93"/>
      <c r="N116" s="93"/>
      <c r="O116" s="93"/>
      <c r="P116" s="93"/>
      <c r="Q116" s="93"/>
      <c r="R116" s="129"/>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row>
    <row r="117" spans="1:53" ht="15">
      <c r="A117" s="17"/>
      <c r="B117" s="17"/>
      <c r="C117" s="17"/>
      <c r="D117" s="17"/>
      <c r="E117" s="17"/>
      <c r="F117" s="17"/>
      <c r="G117" s="17"/>
      <c r="H117" s="17"/>
      <c r="I117" s="17"/>
      <c r="J117" s="17"/>
      <c r="K117" s="17"/>
      <c r="L117" s="17"/>
      <c r="M117" s="17"/>
      <c r="N117" s="17"/>
      <c r="O117" s="17"/>
      <c r="P117" s="17"/>
      <c r="Q117" s="17"/>
      <c r="R117" s="129"/>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row>
    <row r="118" spans="1:53" ht="15" customHeight="1">
      <c r="A118" s="89"/>
      <c r="B118" s="198" t="s">
        <v>311</v>
      </c>
      <c r="C118" s="199"/>
      <c r="D118" s="200"/>
      <c r="E118" s="116"/>
      <c r="F118" s="116"/>
      <c r="G118" s="116"/>
      <c r="H118" s="116"/>
      <c r="I118" s="116"/>
      <c r="J118" s="117"/>
      <c r="K118" s="117"/>
      <c r="L118" s="117"/>
      <c r="M118" s="117"/>
      <c r="N118" s="117"/>
      <c r="O118" s="117"/>
      <c r="P118" s="117"/>
      <c r="Q118" s="117"/>
      <c r="R118" s="129"/>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row>
    <row r="119" spans="1:53" ht="15" customHeight="1">
      <c r="A119" s="89"/>
      <c r="B119" s="201" t="s">
        <v>312</v>
      </c>
      <c r="C119" s="202"/>
      <c r="D119" s="203"/>
      <c r="E119" s="120"/>
      <c r="F119" s="120"/>
      <c r="G119" s="120"/>
      <c r="H119" s="120"/>
      <c r="I119" s="120"/>
      <c r="J119" s="121"/>
      <c r="K119" s="121"/>
      <c r="L119" s="121"/>
      <c r="M119" s="121"/>
      <c r="N119" s="121"/>
      <c r="O119" s="121"/>
      <c r="P119" s="121"/>
      <c r="Q119" s="121"/>
      <c r="R119" s="130"/>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row>
    <row r="120" spans="1:53" ht="15" customHeight="1">
      <c r="A120" s="89"/>
      <c r="B120" s="204" t="s">
        <v>313</v>
      </c>
      <c r="C120" s="205"/>
      <c r="D120" s="206"/>
      <c r="E120" s="123"/>
      <c r="F120" s="123"/>
      <c r="G120" s="123"/>
      <c r="H120" s="123"/>
      <c r="I120" s="123"/>
      <c r="J120" s="124"/>
      <c r="K120" s="124"/>
      <c r="L120" s="124"/>
      <c r="M120" s="124"/>
      <c r="N120" s="124"/>
      <c r="O120" s="124"/>
      <c r="P120" s="124"/>
      <c r="Q120" s="124"/>
      <c r="R120" s="130"/>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row>
  </sheetData>
  <sheetProtection/>
  <mergeCells count="15">
    <mergeCell ref="B119:D119"/>
    <mergeCell ref="B120:D120"/>
    <mergeCell ref="B11:C16"/>
    <mergeCell ref="B33:C38"/>
    <mergeCell ref="B46:C51"/>
    <mergeCell ref="B59:C64"/>
    <mergeCell ref="B72:C77"/>
    <mergeCell ref="B85:C90"/>
    <mergeCell ref="B98:C103"/>
    <mergeCell ref="B111:C116"/>
    <mergeCell ref="D2:I2"/>
    <mergeCell ref="B17:C23"/>
    <mergeCell ref="B24:D24"/>
    <mergeCell ref="B118:D118"/>
    <mergeCell ref="L2:Q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2017-12-11T16:03:39Z</dcterms:modified>
  <cp:category/>
  <cp:version/>
  <cp:contentType/>
  <cp:contentStatus/>
</cp:coreProperties>
</file>