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8010" activeTab="0"/>
  </bookViews>
  <sheets>
    <sheet name="Hoja1" sheetId="1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<sst xmlns="http://schemas.openxmlformats.org/spreadsheetml/2006/main" count="132" uniqueCount="83">
  <si>
    <t>1º AYF</t>
  </si>
  <si>
    <t>Semanas</t>
  </si>
  <si>
    <t>Jornadas</t>
  </si>
  <si>
    <t>Horario</t>
  </si>
  <si>
    <t>de 9:00 a 15:00</t>
  </si>
  <si>
    <t>horas diarias</t>
  </si>
  <si>
    <t>Total horas</t>
  </si>
  <si>
    <t>Módulos</t>
  </si>
  <si>
    <t>GDJE</t>
  </si>
  <si>
    <t>Período en alternancia</t>
  </si>
  <si>
    <t>RHRSC</t>
  </si>
  <si>
    <t>OFI</t>
  </si>
  <si>
    <t>PIAC</t>
  </si>
  <si>
    <t>CYAC</t>
  </si>
  <si>
    <t>FOL</t>
  </si>
  <si>
    <t>ING</t>
  </si>
  <si>
    <t>TOTAL</t>
  </si>
  <si>
    <t xml:space="preserve">2 días a la semana </t>
  </si>
  <si>
    <t>Jueves y Viernes</t>
  </si>
  <si>
    <t>2º AYF</t>
  </si>
  <si>
    <t>X-J-V</t>
  </si>
  <si>
    <t xml:space="preserve">3 días a la semana </t>
  </si>
  <si>
    <t>GRH</t>
  </si>
  <si>
    <t>GF</t>
  </si>
  <si>
    <t>CYF</t>
  </si>
  <si>
    <t>GLC</t>
  </si>
  <si>
    <t>SE</t>
  </si>
  <si>
    <t>HLC</t>
  </si>
  <si>
    <t>3 días</t>
  </si>
  <si>
    <t>2 días</t>
  </si>
  <si>
    <t>2 dias</t>
  </si>
  <si>
    <t>3 dias</t>
  </si>
  <si>
    <t>T.H.C.</t>
  </si>
  <si>
    <t>Total H. empresa</t>
  </si>
  <si>
    <t>PAYF</t>
  </si>
  <si>
    <t>F.inicial=</t>
  </si>
  <si>
    <t>TOTAL 1º</t>
  </si>
  <si>
    <t>TOTAL 2º</t>
  </si>
  <si>
    <t>POLITÉCNICO (T.H.E)</t>
  </si>
  <si>
    <t>T.H.E.</t>
  </si>
  <si>
    <t>F. inicial</t>
  </si>
  <si>
    <t>F.inicial</t>
  </si>
  <si>
    <t>H. empresa (2 días)</t>
  </si>
  <si>
    <t>H. centro (3 días)</t>
  </si>
  <si>
    <t>H. centro (2 días)</t>
  </si>
  <si>
    <t>H. empresa (3 días)</t>
  </si>
  <si>
    <t>Período en alternancia =</t>
  </si>
  <si>
    <t>H</t>
  </si>
  <si>
    <t>Total horas en la empresa</t>
  </si>
  <si>
    <t>POLITÉCNICO (T.H.E.)</t>
  </si>
  <si>
    <t>Mínimo  horas en la empresa 530 horas totales (máximo 800 h).</t>
  </si>
  <si>
    <t>8:15 a 14:45</t>
  </si>
  <si>
    <t>9:00 a 15:00</t>
  </si>
  <si>
    <t>FORMACIÓN EN ALTERNANCIA EN LA EMPRESA</t>
  </si>
  <si>
    <t xml:space="preserve">5 días a la semana </t>
  </si>
  <si>
    <t>Lunes a Viernes</t>
  </si>
  <si>
    <t>Lunes, martes y miércoles</t>
  </si>
  <si>
    <t>FORMACIÓN INICIAL EN EL CENTRO</t>
  </si>
  <si>
    <t>FORMACIÓN EN ALTERNANCIA EN EL CENTRO</t>
  </si>
  <si>
    <t>L-M</t>
  </si>
  <si>
    <t>17 SEMANAS</t>
  </si>
  <si>
    <t>Del 16/09/2019 al 17/01/2020</t>
  </si>
  <si>
    <t>17 semanas</t>
  </si>
  <si>
    <t>4 semanas</t>
  </si>
  <si>
    <r>
      <t xml:space="preserve">FCT </t>
    </r>
    <r>
      <rPr>
        <b/>
        <sz val="10"/>
        <color indexed="8"/>
        <rFont val="Calibri"/>
        <family val="2"/>
      </rPr>
      <t>(EMPRESA)</t>
    </r>
  </si>
  <si>
    <t>Del 23/01/2020 al 29/05/2020</t>
  </si>
  <si>
    <t>Del 20/01/2020 al 27/05/2020</t>
  </si>
  <si>
    <t>Del 15/09/2020 al 14/10/2020</t>
  </si>
  <si>
    <t>Del 19/10/2020 al 15/03/2021</t>
  </si>
  <si>
    <t>Del 15/10/2020 al 12/03/2021</t>
  </si>
  <si>
    <t>INICIO FCT ALUMNADO ALTERNANCIA (17/03/2021)</t>
  </si>
  <si>
    <t>SESIÓN DE EVALUACIÓN 16/03/21</t>
  </si>
  <si>
    <t>INICIO FCT RESTO ALUMNADO (18 O 19 /03/21)</t>
  </si>
  <si>
    <t>SESIÓN DE 6 HORAS DE PAYF 23/03/21</t>
  </si>
  <si>
    <t>F.INICIAL 15 SEMANAS</t>
  </si>
  <si>
    <t xml:space="preserve"> (mínimo 530)</t>
  </si>
  <si>
    <t xml:space="preserve"> + 30 horas de PAYF</t>
  </si>
  <si>
    <t xml:space="preserve"> + 14 horas de PAYF</t>
  </si>
  <si>
    <t xml:space="preserve"> + 6 horas de PAYF</t>
  </si>
  <si>
    <t xml:space="preserve"> + FCT</t>
  </si>
  <si>
    <t xml:space="preserve">Total </t>
  </si>
  <si>
    <t xml:space="preserve">SEGUNDO CURSO 2ºAYF. CURSO 20/21 </t>
  </si>
  <si>
    <t>PRIMER CURSO 1AYF. CURSO 19/20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</si>
</sst>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u val="single"/>
      <sz val="11"/>
      <color theme="1"/>
      <name val="Calibri"/>
      <family val="2"/>
    </font>
    <font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34997999668121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33" borderId="0" xfId="0" applyFont="1" applyFill="1" applyAlignment="1">
      <alignment/>
    </xf>
    <xf numFmtId="0" fontId="37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33" borderId="13" xfId="0" applyFill="1" applyBorder="1" applyAlignment="1">
      <alignment/>
    </xf>
    <xf numFmtId="0" fontId="0" fillId="33" borderId="15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3" borderId="14" xfId="0" applyFill="1" applyBorder="1" applyAlignment="1">
      <alignment horizontal="right"/>
    </xf>
    <xf numFmtId="0" fontId="0" fillId="0" borderId="18" xfId="0" applyBorder="1" applyAlignment="1">
      <alignment/>
    </xf>
    <xf numFmtId="0" fontId="36" fillId="33" borderId="12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 horizontal="right"/>
    </xf>
    <xf numFmtId="0" fontId="0" fillId="0" borderId="19" xfId="0" applyBorder="1" applyAlignment="1">
      <alignment/>
    </xf>
    <xf numFmtId="0" fontId="0" fillId="33" borderId="19" xfId="0" applyFill="1" applyBorder="1" applyAlignment="1">
      <alignment/>
    </xf>
    <xf numFmtId="0" fontId="38" fillId="0" borderId="0" xfId="0" applyFont="1" applyBorder="1" applyAlignment="1">
      <alignment/>
    </xf>
    <xf numFmtId="0" fontId="36" fillId="0" borderId="12" xfId="0" applyFont="1" applyBorder="1" applyAlignment="1">
      <alignment/>
    </xf>
    <xf numFmtId="0" fontId="36" fillId="33" borderId="14" xfId="0" applyFont="1" applyFill="1" applyBorder="1" applyAlignment="1">
      <alignment/>
    </xf>
    <xf numFmtId="0" fontId="36" fillId="33" borderId="19" xfId="0" applyFont="1" applyFill="1" applyBorder="1" applyAlignment="1">
      <alignment/>
    </xf>
    <xf numFmtId="0" fontId="36" fillId="33" borderId="15" xfId="0" applyFont="1" applyFill="1" applyBorder="1" applyAlignment="1">
      <alignment/>
    </xf>
    <xf numFmtId="0" fontId="36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33" borderId="22" xfId="0" applyFont="1" applyFill="1" applyBorder="1" applyAlignment="1">
      <alignment/>
    </xf>
    <xf numFmtId="0" fontId="0" fillId="0" borderId="21" xfId="0" applyBorder="1" applyAlignment="1">
      <alignment/>
    </xf>
    <xf numFmtId="0" fontId="36" fillId="33" borderId="22" xfId="0" applyFont="1" applyFill="1" applyBorder="1" applyAlignment="1">
      <alignment/>
    </xf>
    <xf numFmtId="0" fontId="36" fillId="34" borderId="23" xfId="0" applyFont="1" applyFill="1" applyBorder="1" applyAlignment="1">
      <alignment/>
    </xf>
    <xf numFmtId="0" fontId="36" fillId="34" borderId="10" xfId="0" applyFont="1" applyFill="1" applyBorder="1" applyAlignment="1">
      <alignment/>
    </xf>
    <xf numFmtId="0" fontId="36" fillId="34" borderId="18" xfId="0" applyFont="1" applyFill="1" applyBorder="1" applyAlignment="1">
      <alignment/>
    </xf>
    <xf numFmtId="0" fontId="36" fillId="34" borderId="11" xfId="0" applyFont="1" applyFill="1" applyBorder="1" applyAlignment="1">
      <alignment/>
    </xf>
    <xf numFmtId="0" fontId="0" fillId="34" borderId="23" xfId="0" applyFont="1" applyFill="1" applyBorder="1" applyAlignment="1">
      <alignment/>
    </xf>
    <xf numFmtId="0" fontId="37" fillId="34" borderId="0" xfId="0" applyFont="1" applyFill="1" applyAlignment="1">
      <alignment/>
    </xf>
    <xf numFmtId="0" fontId="0" fillId="34" borderId="0" xfId="0" applyFill="1" applyAlignment="1">
      <alignment/>
    </xf>
    <xf numFmtId="0" fontId="36" fillId="34" borderId="16" xfId="0" applyFont="1" applyFill="1" applyBorder="1" applyAlignment="1">
      <alignment/>
    </xf>
    <xf numFmtId="9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0" xfId="0" applyFill="1" applyAlignment="1">
      <alignment/>
    </xf>
    <xf numFmtId="0" fontId="0" fillId="35" borderId="16" xfId="0" applyFill="1" applyBorder="1" applyAlignment="1">
      <alignment/>
    </xf>
    <xf numFmtId="0" fontId="0" fillId="35" borderId="24" xfId="0" applyFill="1" applyBorder="1" applyAlignment="1">
      <alignment/>
    </xf>
    <xf numFmtId="0" fontId="0" fillId="35" borderId="17" xfId="0" applyFill="1" applyBorder="1" applyAlignment="1">
      <alignment/>
    </xf>
    <xf numFmtId="0" fontId="0" fillId="36" borderId="25" xfId="0" applyFill="1" applyBorder="1" applyAlignment="1">
      <alignment/>
    </xf>
    <xf numFmtId="0" fontId="0" fillId="36" borderId="26" xfId="0" applyFill="1" applyBorder="1" applyAlignment="1">
      <alignment/>
    </xf>
    <xf numFmtId="0" fontId="0" fillId="34" borderId="18" xfId="0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zoomScale="120" zoomScaleNormal="120" zoomScalePageLayoutView="0" workbookViewId="0" topLeftCell="A16">
      <selection activeCell="D17" sqref="D17"/>
    </sheetView>
  </sheetViews>
  <sheetFormatPr defaultColWidth="11.421875" defaultRowHeight="15"/>
  <cols>
    <col min="1" max="1" width="7.140625" style="0" customWidth="1"/>
    <col min="2" max="2" width="10.7109375" style="0" customWidth="1"/>
    <col min="3" max="3" width="11.28125" style="0" customWidth="1"/>
    <col min="4" max="4" width="10.57421875" style="0" customWidth="1"/>
    <col min="5" max="5" width="12.8515625" style="0" customWidth="1"/>
    <col min="6" max="6" width="7.28125" style="0" customWidth="1"/>
    <col min="7" max="7" width="10.00390625" style="0" customWidth="1"/>
    <col min="8" max="8" width="10.28125" style="0" customWidth="1"/>
    <col min="9" max="9" width="9.28125" style="0" customWidth="1"/>
    <col min="11" max="11" width="4.57421875" style="0" customWidth="1"/>
  </cols>
  <sheetData>
    <row r="1" ht="15">
      <c r="B1" s="1" t="s">
        <v>50</v>
      </c>
    </row>
    <row r="3" spans="1:4" ht="15">
      <c r="A3" s="49" t="s">
        <v>82</v>
      </c>
      <c r="B3" s="50"/>
      <c r="C3" s="50"/>
      <c r="D3" s="51"/>
    </row>
    <row r="4" spans="2:15" ht="15">
      <c r="B4" s="7" t="s">
        <v>57</v>
      </c>
      <c r="C4" s="22"/>
      <c r="D4" s="22"/>
      <c r="E4" s="6"/>
      <c r="G4" s="5" t="s">
        <v>58</v>
      </c>
      <c r="H4" s="19"/>
      <c r="I4" s="19"/>
      <c r="J4" s="6"/>
      <c r="L4" s="12" t="s">
        <v>53</v>
      </c>
      <c r="M4" s="54"/>
      <c r="N4" s="54"/>
      <c r="O4" s="13"/>
    </row>
    <row r="5" spans="2:15" ht="15">
      <c r="B5" s="20" t="s">
        <v>0</v>
      </c>
      <c r="C5" s="21" t="s">
        <v>61</v>
      </c>
      <c r="D5" s="21"/>
      <c r="E5" s="10"/>
      <c r="G5" s="20" t="s">
        <v>0</v>
      </c>
      <c r="H5" s="21" t="s">
        <v>66</v>
      </c>
      <c r="I5" s="21"/>
      <c r="J5" s="10"/>
      <c r="L5" s="20" t="s">
        <v>0</v>
      </c>
      <c r="M5" s="21" t="s">
        <v>65</v>
      </c>
      <c r="N5" s="21"/>
      <c r="O5" s="10"/>
    </row>
    <row r="6" spans="2:15" ht="15">
      <c r="B6" s="7" t="s">
        <v>1</v>
      </c>
      <c r="C6" s="22">
        <v>15</v>
      </c>
      <c r="D6" s="22" t="s">
        <v>2</v>
      </c>
      <c r="E6" s="8">
        <f>C6*5</f>
        <v>75</v>
      </c>
      <c r="G6" s="7" t="s">
        <v>1</v>
      </c>
      <c r="H6" s="22">
        <v>17</v>
      </c>
      <c r="I6" s="22" t="s">
        <v>2</v>
      </c>
      <c r="J6" s="8">
        <f>H6*3</f>
        <v>51</v>
      </c>
      <c r="L6" s="7" t="s">
        <v>1</v>
      </c>
      <c r="M6" s="22">
        <v>17</v>
      </c>
      <c r="N6" s="22" t="s">
        <v>2</v>
      </c>
      <c r="O6" s="8">
        <f>M6*2</f>
        <v>34</v>
      </c>
    </row>
    <row r="7" spans="2:15" ht="15">
      <c r="B7" s="7" t="s">
        <v>54</v>
      </c>
      <c r="C7" s="22"/>
      <c r="D7" s="22" t="s">
        <v>55</v>
      </c>
      <c r="E7" s="23"/>
      <c r="G7" s="7" t="s">
        <v>21</v>
      </c>
      <c r="H7" s="22"/>
      <c r="I7" s="26" t="s">
        <v>56</v>
      </c>
      <c r="J7" s="23"/>
      <c r="L7" s="7" t="s">
        <v>17</v>
      </c>
      <c r="M7" s="22"/>
      <c r="N7" s="22" t="s">
        <v>18</v>
      </c>
      <c r="O7" s="23"/>
    </row>
    <row r="8" spans="2:15" ht="15.75" thickBot="1">
      <c r="B8" s="7" t="s">
        <v>3</v>
      </c>
      <c r="C8" s="26" t="s">
        <v>51</v>
      </c>
      <c r="D8" s="26" t="s">
        <v>5</v>
      </c>
      <c r="E8" s="8">
        <v>6</v>
      </c>
      <c r="G8" s="7" t="s">
        <v>3</v>
      </c>
      <c r="H8" s="26" t="s">
        <v>52</v>
      </c>
      <c r="I8" s="26" t="s">
        <v>5</v>
      </c>
      <c r="J8" s="8">
        <v>6</v>
      </c>
      <c r="L8" s="7" t="s">
        <v>3</v>
      </c>
      <c r="M8" s="26" t="s">
        <v>52</v>
      </c>
      <c r="N8" s="26" t="s">
        <v>5</v>
      </c>
      <c r="O8" s="8">
        <v>6</v>
      </c>
    </row>
    <row r="9" spans="2:15" ht="15.75" thickBot="1">
      <c r="B9" s="9"/>
      <c r="C9" s="24"/>
      <c r="D9" s="25" t="s">
        <v>6</v>
      </c>
      <c r="E9" s="11">
        <f>E6*E8</f>
        <v>450</v>
      </c>
      <c r="G9" s="9"/>
      <c r="H9" s="24"/>
      <c r="I9" s="25" t="s">
        <v>6</v>
      </c>
      <c r="J9" s="11">
        <f>J6*J8</f>
        <v>306</v>
      </c>
      <c r="L9" s="9"/>
      <c r="M9" s="24"/>
      <c r="N9" s="52" t="s">
        <v>6</v>
      </c>
      <c r="O9" s="53">
        <f>O6*O8</f>
        <v>204</v>
      </c>
    </row>
    <row r="10" spans="2:15" ht="15">
      <c r="B10" s="41" t="s">
        <v>9</v>
      </c>
      <c r="C10" s="41"/>
      <c r="D10" s="42"/>
      <c r="E10" s="43" t="s">
        <v>60</v>
      </c>
      <c r="F10" s="17"/>
      <c r="G10" s="31" t="s">
        <v>74</v>
      </c>
      <c r="O10">
        <f>E9+J9+O9</f>
        <v>960</v>
      </c>
    </row>
    <row r="11" spans="1:10" ht="15">
      <c r="A11" s="4" t="s">
        <v>47</v>
      </c>
      <c r="B11" s="37" t="s">
        <v>7</v>
      </c>
      <c r="C11" s="38" t="s">
        <v>43</v>
      </c>
      <c r="D11" s="39" t="s">
        <v>42</v>
      </c>
      <c r="E11" s="37" t="s">
        <v>39</v>
      </c>
      <c r="F11" s="39" t="s">
        <v>32</v>
      </c>
      <c r="G11" s="40" t="s">
        <v>40</v>
      </c>
      <c r="H11" s="36" t="s">
        <v>16</v>
      </c>
      <c r="J11" s="1" t="s">
        <v>38</v>
      </c>
    </row>
    <row r="12" spans="1:10" ht="15">
      <c r="A12">
        <v>96</v>
      </c>
      <c r="B12" s="27" t="s">
        <v>8</v>
      </c>
      <c r="C12" s="22">
        <v>2</v>
      </c>
      <c r="D12" s="8">
        <v>1</v>
      </c>
      <c r="E12" s="7">
        <f>D12*17</f>
        <v>17</v>
      </c>
      <c r="F12" s="8">
        <f aca="true" t="shared" si="0" ref="F12:F18">C12*17</f>
        <v>34</v>
      </c>
      <c r="G12" s="32">
        <f>3*15</f>
        <v>45</v>
      </c>
      <c r="H12" s="34">
        <f>G12+F12+E12</f>
        <v>96</v>
      </c>
      <c r="J12">
        <v>20</v>
      </c>
    </row>
    <row r="13" spans="1:10" ht="15">
      <c r="A13">
        <v>96</v>
      </c>
      <c r="B13" s="27" t="s">
        <v>10</v>
      </c>
      <c r="C13" s="22">
        <v>2</v>
      </c>
      <c r="D13" s="8">
        <v>1</v>
      </c>
      <c r="E13" s="7">
        <f>D13*17</f>
        <v>17</v>
      </c>
      <c r="F13" s="8">
        <f t="shared" si="0"/>
        <v>34</v>
      </c>
      <c r="G13" s="32">
        <f>3*15</f>
        <v>45</v>
      </c>
      <c r="H13" s="34">
        <f aca="true" t="shared" si="1" ref="H13:H18">G13+F13+E13</f>
        <v>96</v>
      </c>
      <c r="J13">
        <v>20</v>
      </c>
    </row>
    <row r="14" spans="1:10" ht="15">
      <c r="A14">
        <v>192</v>
      </c>
      <c r="B14" s="27" t="s">
        <v>11</v>
      </c>
      <c r="C14" s="22">
        <v>3</v>
      </c>
      <c r="D14" s="8">
        <v>3</v>
      </c>
      <c r="E14" s="7">
        <f>D14*17</f>
        <v>51</v>
      </c>
      <c r="F14" s="8">
        <f t="shared" si="0"/>
        <v>51</v>
      </c>
      <c r="G14" s="32">
        <f>6*15</f>
        <v>90</v>
      </c>
      <c r="H14" s="34">
        <f t="shared" si="1"/>
        <v>192</v>
      </c>
      <c r="J14">
        <v>66</v>
      </c>
    </row>
    <row r="15" spans="1:10" ht="15">
      <c r="A15">
        <v>192</v>
      </c>
      <c r="B15" s="27" t="s">
        <v>12</v>
      </c>
      <c r="C15" s="22">
        <v>3</v>
      </c>
      <c r="D15" s="8">
        <v>3</v>
      </c>
      <c r="E15" s="7">
        <f>D15*17</f>
        <v>51</v>
      </c>
      <c r="F15" s="8">
        <f t="shared" si="0"/>
        <v>51</v>
      </c>
      <c r="G15" s="32">
        <f>6*15</f>
        <v>90</v>
      </c>
      <c r="H15" s="34">
        <f t="shared" si="1"/>
        <v>192</v>
      </c>
      <c r="J15">
        <v>50</v>
      </c>
    </row>
    <row r="16" spans="1:10" ht="15">
      <c r="A16">
        <v>160</v>
      </c>
      <c r="B16" s="27" t="s">
        <v>13</v>
      </c>
      <c r="C16" s="22">
        <v>1</v>
      </c>
      <c r="D16" s="8">
        <v>4</v>
      </c>
      <c r="E16" s="7">
        <f>D16*17</f>
        <v>68</v>
      </c>
      <c r="F16" s="8">
        <f t="shared" si="0"/>
        <v>17</v>
      </c>
      <c r="G16" s="32">
        <f>5*15</f>
        <v>75</v>
      </c>
      <c r="H16" s="34">
        <f t="shared" si="1"/>
        <v>160</v>
      </c>
      <c r="J16">
        <v>72</v>
      </c>
    </row>
    <row r="17" spans="1:10" ht="15">
      <c r="A17">
        <v>96</v>
      </c>
      <c r="B17" s="27" t="s">
        <v>14</v>
      </c>
      <c r="C17" s="22">
        <v>3</v>
      </c>
      <c r="D17" s="8">
        <v>0</v>
      </c>
      <c r="E17" s="7">
        <f>D17*18</f>
        <v>0</v>
      </c>
      <c r="F17" s="8">
        <f t="shared" si="0"/>
        <v>51</v>
      </c>
      <c r="G17" s="32">
        <f>3*15</f>
        <v>45</v>
      </c>
      <c r="H17" s="34">
        <f t="shared" si="1"/>
        <v>96</v>
      </c>
      <c r="J17">
        <v>0</v>
      </c>
    </row>
    <row r="18" spans="1:10" ht="15">
      <c r="A18">
        <v>128</v>
      </c>
      <c r="B18" s="27" t="s">
        <v>15</v>
      </c>
      <c r="C18" s="22">
        <v>4</v>
      </c>
      <c r="D18" s="8">
        <v>0</v>
      </c>
      <c r="E18" s="7">
        <f>D18*18</f>
        <v>0</v>
      </c>
      <c r="F18" s="8">
        <f t="shared" si="0"/>
        <v>68</v>
      </c>
      <c r="G18" s="32">
        <f>4*15</f>
        <v>60</v>
      </c>
      <c r="H18" s="34">
        <f t="shared" si="1"/>
        <v>128</v>
      </c>
      <c r="J18">
        <v>0</v>
      </c>
    </row>
    <row r="19" spans="1:10" ht="15">
      <c r="A19">
        <f>SUM(A12:A18)</f>
        <v>960</v>
      </c>
      <c r="B19" s="28" t="s">
        <v>16</v>
      </c>
      <c r="C19" s="29">
        <f>SUM(C12:C18)</f>
        <v>18</v>
      </c>
      <c r="D19" s="30">
        <f>SUM(D12:D18)</f>
        <v>12</v>
      </c>
      <c r="E19" s="28">
        <f>SUM(E12:E18)</f>
        <v>204</v>
      </c>
      <c r="F19" s="30">
        <f>SUM(F12:F18)</f>
        <v>306</v>
      </c>
      <c r="G19" s="33">
        <f>SUM(G12:G18)</f>
        <v>450</v>
      </c>
      <c r="H19" s="35">
        <f>SUM(E19:G19)</f>
        <v>960</v>
      </c>
      <c r="J19">
        <f>SUM(J12:J18)</f>
        <v>228</v>
      </c>
    </row>
    <row r="20" spans="3:4" ht="15">
      <c r="C20" t="s">
        <v>28</v>
      </c>
      <c r="D20" t="s">
        <v>29</v>
      </c>
    </row>
    <row r="22" spans="1:4" ht="15">
      <c r="A22" s="49" t="s">
        <v>81</v>
      </c>
      <c r="B22" s="50"/>
      <c r="C22" s="50"/>
      <c r="D22" s="51"/>
    </row>
    <row r="23" spans="2:15" ht="15">
      <c r="B23" s="7" t="s">
        <v>57</v>
      </c>
      <c r="C23" s="22"/>
      <c r="D23" s="22"/>
      <c r="E23" s="6"/>
      <c r="G23" s="5" t="s">
        <v>58</v>
      </c>
      <c r="H23" s="19"/>
      <c r="I23" s="19"/>
      <c r="J23" s="6"/>
      <c r="L23" s="5" t="s">
        <v>53</v>
      </c>
      <c r="M23" s="19"/>
      <c r="N23" s="19"/>
      <c r="O23" s="6"/>
    </row>
    <row r="24" spans="2:15" ht="15">
      <c r="B24" s="20" t="s">
        <v>19</v>
      </c>
      <c r="C24" s="21" t="s">
        <v>67</v>
      </c>
      <c r="D24" s="21"/>
      <c r="E24" s="10"/>
      <c r="G24" s="20" t="s">
        <v>19</v>
      </c>
      <c r="H24" s="21" t="s">
        <v>68</v>
      </c>
      <c r="I24" s="21"/>
      <c r="J24" s="10"/>
      <c r="L24" s="20" t="s">
        <v>19</v>
      </c>
      <c r="M24" s="21" t="s">
        <v>69</v>
      </c>
      <c r="N24" s="21"/>
      <c r="O24" s="10"/>
    </row>
    <row r="25" spans="2:15" ht="15">
      <c r="B25" s="7" t="s">
        <v>1</v>
      </c>
      <c r="C25" s="22">
        <v>4</v>
      </c>
      <c r="D25" s="22" t="s">
        <v>2</v>
      </c>
      <c r="E25" s="8">
        <f>C25*5</f>
        <v>20</v>
      </c>
      <c r="G25" s="7" t="s">
        <v>1</v>
      </c>
      <c r="H25" s="22">
        <v>17</v>
      </c>
      <c r="I25" s="22" t="s">
        <v>2</v>
      </c>
      <c r="J25" s="8">
        <f>H25*2</f>
        <v>34</v>
      </c>
      <c r="L25" s="7" t="s">
        <v>1</v>
      </c>
      <c r="M25" s="22">
        <v>17</v>
      </c>
      <c r="N25" s="22" t="s">
        <v>2</v>
      </c>
      <c r="O25" s="8">
        <f>M25*3</f>
        <v>51</v>
      </c>
    </row>
    <row r="26" spans="2:15" ht="15">
      <c r="B26" s="7" t="s">
        <v>54</v>
      </c>
      <c r="C26" s="22"/>
      <c r="D26" s="22" t="s">
        <v>55</v>
      </c>
      <c r="E26" s="8"/>
      <c r="G26" s="7" t="s">
        <v>17</v>
      </c>
      <c r="H26" s="22"/>
      <c r="I26" s="22" t="s">
        <v>59</v>
      </c>
      <c r="J26" s="8"/>
      <c r="L26" s="7" t="s">
        <v>21</v>
      </c>
      <c r="M26" s="22"/>
      <c r="N26" s="22" t="s">
        <v>20</v>
      </c>
      <c r="O26" s="8"/>
    </row>
    <row r="27" spans="2:15" ht="15">
      <c r="B27" s="7" t="s">
        <v>3</v>
      </c>
      <c r="C27" s="22" t="s">
        <v>51</v>
      </c>
      <c r="D27" s="22" t="s">
        <v>5</v>
      </c>
      <c r="E27" s="8">
        <v>6</v>
      </c>
      <c r="G27" s="7" t="s">
        <v>3</v>
      </c>
      <c r="H27" s="22" t="s">
        <v>51</v>
      </c>
      <c r="I27" s="22" t="s">
        <v>5</v>
      </c>
      <c r="J27" s="8">
        <v>6</v>
      </c>
      <c r="L27" s="7" t="s">
        <v>3</v>
      </c>
      <c r="M27" s="22" t="s">
        <v>4</v>
      </c>
      <c r="N27" s="22" t="s">
        <v>5</v>
      </c>
      <c r="O27" s="8">
        <v>6</v>
      </c>
    </row>
    <row r="28" spans="2:15" ht="15">
      <c r="B28" s="9"/>
      <c r="C28" s="24"/>
      <c r="D28" s="25" t="s">
        <v>6</v>
      </c>
      <c r="E28" s="11">
        <f>E25*E27</f>
        <v>120</v>
      </c>
      <c r="G28" s="9"/>
      <c r="H28" s="24"/>
      <c r="I28" s="25" t="s">
        <v>6</v>
      </c>
      <c r="J28" s="11">
        <f>J25*J27</f>
        <v>204</v>
      </c>
      <c r="L28" s="9"/>
      <c r="M28" s="24"/>
      <c r="N28" s="25" t="s">
        <v>6</v>
      </c>
      <c r="O28" s="11">
        <f>O25*O27</f>
        <v>306</v>
      </c>
    </row>
    <row r="29" spans="2:15" ht="15">
      <c r="B29" s="22"/>
      <c r="C29" s="22" t="s">
        <v>78</v>
      </c>
      <c r="D29" s="45"/>
      <c r="E29" s="45">
        <v>6</v>
      </c>
      <c r="G29" s="22"/>
      <c r="H29" s="22" t="s">
        <v>77</v>
      </c>
      <c r="I29" s="45"/>
      <c r="J29" s="45">
        <v>14</v>
      </c>
      <c r="L29" s="22"/>
      <c r="M29" t="s">
        <v>76</v>
      </c>
      <c r="O29">
        <v>30</v>
      </c>
    </row>
    <row r="30" spans="2:15" ht="15">
      <c r="B30" s="22"/>
      <c r="C30" s="22"/>
      <c r="D30" s="16" t="s">
        <v>6</v>
      </c>
      <c r="E30" s="17">
        <f>SUM(E28:E29)</f>
        <v>126</v>
      </c>
      <c r="G30" s="22"/>
      <c r="H30" s="22"/>
      <c r="I30" s="16" t="s">
        <v>6</v>
      </c>
      <c r="J30" s="17">
        <f>SUM(J28:J29)</f>
        <v>218</v>
      </c>
      <c r="L30" s="22"/>
      <c r="N30" s="16" t="s">
        <v>6</v>
      </c>
      <c r="O30" s="17">
        <f>O28+O29</f>
        <v>336</v>
      </c>
    </row>
    <row r="31" spans="2:10" ht="15">
      <c r="B31" s="3" t="s">
        <v>46</v>
      </c>
      <c r="C31" s="3"/>
      <c r="D31" s="1" t="s">
        <v>62</v>
      </c>
      <c r="G31" s="1" t="s">
        <v>35</v>
      </c>
      <c r="H31" s="1" t="s">
        <v>63</v>
      </c>
      <c r="J31" s="1" t="s">
        <v>49</v>
      </c>
    </row>
    <row r="32" spans="1:8" ht="15">
      <c r="A32" s="4" t="s">
        <v>47</v>
      </c>
      <c r="B32" s="1" t="s">
        <v>7</v>
      </c>
      <c r="C32" s="1" t="s">
        <v>44</v>
      </c>
      <c r="D32" s="1" t="s">
        <v>45</v>
      </c>
      <c r="E32" s="1" t="s">
        <v>33</v>
      </c>
      <c r="F32" s="1" t="s">
        <v>32</v>
      </c>
      <c r="G32" s="1" t="s">
        <v>41</v>
      </c>
      <c r="H32" s="1" t="s">
        <v>16</v>
      </c>
    </row>
    <row r="33" spans="1:10" ht="15">
      <c r="A33">
        <v>84</v>
      </c>
      <c r="B33" s="1" t="s">
        <v>22</v>
      </c>
      <c r="C33">
        <v>2</v>
      </c>
      <c r="D33">
        <v>2</v>
      </c>
      <c r="E33">
        <f aca="true" t="shared" si="2" ref="E33:E38">D33*17</f>
        <v>34</v>
      </c>
      <c r="F33">
        <f aca="true" t="shared" si="3" ref="F33:F38">C33*17</f>
        <v>34</v>
      </c>
      <c r="G33">
        <f aca="true" t="shared" si="4" ref="G33:G38">4*(C33+D33)</f>
        <v>16</v>
      </c>
      <c r="H33">
        <f aca="true" t="shared" si="5" ref="H33:H38">G33+F33+E33</f>
        <v>84</v>
      </c>
      <c r="J33">
        <v>60</v>
      </c>
    </row>
    <row r="34" spans="1:10" ht="15">
      <c r="A34">
        <v>126</v>
      </c>
      <c r="B34" s="1" t="s">
        <v>23</v>
      </c>
      <c r="C34">
        <v>2</v>
      </c>
      <c r="D34">
        <v>4</v>
      </c>
      <c r="E34">
        <f t="shared" si="2"/>
        <v>68</v>
      </c>
      <c r="F34">
        <f t="shared" si="3"/>
        <v>34</v>
      </c>
      <c r="G34">
        <f t="shared" si="4"/>
        <v>24</v>
      </c>
      <c r="H34">
        <f t="shared" si="5"/>
        <v>126</v>
      </c>
      <c r="J34">
        <v>38</v>
      </c>
    </row>
    <row r="35" spans="1:10" ht="15">
      <c r="A35">
        <v>126</v>
      </c>
      <c r="B35" s="1" t="s">
        <v>24</v>
      </c>
      <c r="C35">
        <v>2</v>
      </c>
      <c r="D35">
        <v>4</v>
      </c>
      <c r="E35">
        <f t="shared" si="2"/>
        <v>68</v>
      </c>
      <c r="F35">
        <f t="shared" si="3"/>
        <v>34</v>
      </c>
      <c r="G35">
        <f t="shared" si="4"/>
        <v>24</v>
      </c>
      <c r="H35">
        <f t="shared" si="5"/>
        <v>126</v>
      </c>
      <c r="J35">
        <v>90</v>
      </c>
    </row>
    <row r="36" spans="1:10" ht="15">
      <c r="A36">
        <v>105</v>
      </c>
      <c r="B36" s="1" t="s">
        <v>25</v>
      </c>
      <c r="C36">
        <v>3</v>
      </c>
      <c r="D36">
        <v>2</v>
      </c>
      <c r="E36">
        <f t="shared" si="2"/>
        <v>34</v>
      </c>
      <c r="F36">
        <f t="shared" si="3"/>
        <v>51</v>
      </c>
      <c r="G36">
        <f t="shared" si="4"/>
        <v>20</v>
      </c>
      <c r="H36">
        <f t="shared" si="5"/>
        <v>105</v>
      </c>
      <c r="J36">
        <v>20</v>
      </c>
    </row>
    <row r="37" spans="1:15" ht="15">
      <c r="A37">
        <v>126</v>
      </c>
      <c r="B37" s="1" t="s">
        <v>26</v>
      </c>
      <c r="C37">
        <v>3</v>
      </c>
      <c r="D37">
        <v>3</v>
      </c>
      <c r="E37">
        <f t="shared" si="2"/>
        <v>51</v>
      </c>
      <c r="F37">
        <f t="shared" si="3"/>
        <v>51</v>
      </c>
      <c r="G37">
        <f t="shared" si="4"/>
        <v>24</v>
      </c>
      <c r="H37">
        <f t="shared" si="5"/>
        <v>126</v>
      </c>
      <c r="J37">
        <v>92</v>
      </c>
      <c r="M37" s="48" t="s">
        <v>71</v>
      </c>
      <c r="N37" s="48"/>
      <c r="O37" s="48"/>
    </row>
    <row r="38" spans="1:13" ht="15">
      <c r="A38">
        <v>63</v>
      </c>
      <c r="B38" s="1" t="s">
        <v>27</v>
      </c>
      <c r="C38">
        <v>0</v>
      </c>
      <c r="D38">
        <v>3</v>
      </c>
      <c r="E38">
        <f t="shared" si="2"/>
        <v>51</v>
      </c>
      <c r="F38">
        <f t="shared" si="3"/>
        <v>0</v>
      </c>
      <c r="G38">
        <f t="shared" si="4"/>
        <v>12</v>
      </c>
      <c r="H38">
        <f t="shared" si="5"/>
        <v>63</v>
      </c>
      <c r="J38">
        <v>0</v>
      </c>
      <c r="M38" t="s">
        <v>70</v>
      </c>
    </row>
    <row r="39" spans="1:13" ht="15">
      <c r="A39">
        <v>50</v>
      </c>
      <c r="B39" s="1" t="s">
        <v>34</v>
      </c>
      <c r="E39">
        <v>30</v>
      </c>
      <c r="F39">
        <v>14</v>
      </c>
      <c r="G39">
        <v>6</v>
      </c>
      <c r="H39">
        <v>50</v>
      </c>
      <c r="J39">
        <v>30</v>
      </c>
      <c r="M39" t="s">
        <v>72</v>
      </c>
    </row>
    <row r="40" spans="1:13" ht="15">
      <c r="A40">
        <v>360</v>
      </c>
      <c r="B40" s="1" t="s">
        <v>64</v>
      </c>
      <c r="M40" t="s">
        <v>73</v>
      </c>
    </row>
    <row r="41" spans="1:10" ht="15">
      <c r="A41">
        <f>SUM(A33:A40)</f>
        <v>1040</v>
      </c>
      <c r="B41" s="2" t="s">
        <v>16</v>
      </c>
      <c r="C41" s="2">
        <f>SUM(C33:C39)</f>
        <v>12</v>
      </c>
      <c r="D41" s="2">
        <f>SUM(D33:D39)</f>
        <v>18</v>
      </c>
      <c r="E41" s="2">
        <f>SUM(E33:E39)</f>
        <v>336</v>
      </c>
      <c r="F41" s="2">
        <f>SUM(F33:F40)</f>
        <v>218</v>
      </c>
      <c r="G41" s="2">
        <f>SUM(G33:G40)</f>
        <v>126</v>
      </c>
      <c r="H41" s="2">
        <f>SUM(E41:G41)</f>
        <v>680</v>
      </c>
      <c r="J41">
        <f>SUM(J33:J39)</f>
        <v>330</v>
      </c>
    </row>
    <row r="42" spans="3:8" ht="15">
      <c r="C42" t="s">
        <v>30</v>
      </c>
      <c r="D42" t="s">
        <v>31</v>
      </c>
      <c r="G42" t="s">
        <v>79</v>
      </c>
      <c r="H42">
        <v>360</v>
      </c>
    </row>
    <row r="43" spans="7:8" ht="15">
      <c r="G43" s="46" t="s">
        <v>80</v>
      </c>
      <c r="H43" s="47">
        <f>SUM(H41:H42)</f>
        <v>1040</v>
      </c>
    </row>
    <row r="44" spans="4:5" ht="15">
      <c r="D44" s="16" t="s">
        <v>48</v>
      </c>
      <c r="E44" s="17"/>
    </row>
    <row r="45" spans="4:5" ht="15">
      <c r="D45" s="12" t="s">
        <v>36</v>
      </c>
      <c r="E45" s="13">
        <f>E19</f>
        <v>204</v>
      </c>
    </row>
    <row r="46" spans="4:5" ht="15">
      <c r="D46" s="14" t="s">
        <v>37</v>
      </c>
      <c r="E46" s="15">
        <f>E41</f>
        <v>336</v>
      </c>
    </row>
    <row r="47" spans="4:6" ht="15">
      <c r="D47" s="18" t="s">
        <v>16</v>
      </c>
      <c r="E47" s="11">
        <f>SUM(E45:E46)</f>
        <v>540</v>
      </c>
      <c r="F47" t="s">
        <v>75</v>
      </c>
    </row>
    <row r="48" ht="15">
      <c r="E48" s="44">
        <v>0.33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lendinez</dc:creator>
  <cp:keywords/>
  <dc:description/>
  <cp:lastModifiedBy>fernando lendinez</cp:lastModifiedBy>
  <dcterms:created xsi:type="dcterms:W3CDTF">2018-12-20T11:11:19Z</dcterms:created>
  <dcterms:modified xsi:type="dcterms:W3CDTF">2019-05-02T06:56:51Z</dcterms:modified>
  <cp:category/>
  <cp:version/>
  <cp:contentType/>
  <cp:contentStatus/>
</cp:coreProperties>
</file>