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LIMENTACIÓN RACIONAMIENTOS FZ\"/>
    </mc:Choice>
  </mc:AlternateContent>
  <bookViews>
    <workbookView xWindow="0" yWindow="75" windowWidth="11655" windowHeight="7935"/>
  </bookViews>
  <sheets>
    <sheet name="Ración vaca" sheetId="1" r:id="rId1"/>
    <sheet name="Ración oveja" sheetId="2" r:id="rId2"/>
    <sheet name="Ración cabra" sheetId="3" r:id="rId3"/>
  </sheets>
  <calcPr calcId="152511"/>
  <fileRecoveryPr repairLoad="1"/>
</workbook>
</file>

<file path=xl/calcChain.xml><?xml version="1.0" encoding="utf-8"?>
<calcChain xmlns="http://schemas.openxmlformats.org/spreadsheetml/2006/main">
  <c r="D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3" i="1"/>
  <c r="P21" i="1" l="1"/>
  <c r="B19" i="1"/>
  <c r="B19" i="2" l="1"/>
  <c r="C4" i="1"/>
  <c r="B19" i="3" l="1"/>
  <c r="N17" i="3"/>
  <c r="L17" i="3"/>
  <c r="J17" i="3"/>
  <c r="I17" i="3"/>
  <c r="H17" i="3"/>
  <c r="F17" i="3"/>
  <c r="D17" i="3"/>
  <c r="C17" i="3"/>
  <c r="N16" i="3"/>
  <c r="L16" i="3"/>
  <c r="J16" i="3"/>
  <c r="H16" i="3"/>
  <c r="F16" i="3"/>
  <c r="D16" i="3"/>
  <c r="N15" i="3"/>
  <c r="L15" i="3"/>
  <c r="J15" i="3"/>
  <c r="H15" i="3"/>
  <c r="F15" i="3"/>
  <c r="C15" i="3"/>
  <c r="D15" i="3" s="1"/>
  <c r="N14" i="3"/>
  <c r="L14" i="3"/>
  <c r="J14" i="3"/>
  <c r="H14" i="3"/>
  <c r="F14" i="3"/>
  <c r="C14" i="3"/>
  <c r="D14" i="3" s="1"/>
  <c r="N13" i="3"/>
  <c r="L13" i="3"/>
  <c r="I13" i="3"/>
  <c r="J13" i="3" s="1"/>
  <c r="H13" i="3"/>
  <c r="F13" i="3"/>
  <c r="C13" i="3"/>
  <c r="D13" i="3" s="1"/>
  <c r="N12" i="3"/>
  <c r="L12" i="3"/>
  <c r="I12" i="3"/>
  <c r="F12" i="3"/>
  <c r="C12" i="3"/>
  <c r="D12" i="3" s="1"/>
  <c r="J12" i="3" s="1"/>
  <c r="N11" i="3"/>
  <c r="L11" i="3"/>
  <c r="I11" i="3"/>
  <c r="J11" i="3" s="1"/>
  <c r="H11" i="3"/>
  <c r="F11" i="3"/>
  <c r="C11" i="3"/>
  <c r="D11" i="3" s="1"/>
  <c r="N10" i="3"/>
  <c r="L10" i="3"/>
  <c r="I10" i="3"/>
  <c r="J10" i="3" s="1"/>
  <c r="H10" i="3"/>
  <c r="F10" i="3"/>
  <c r="C10" i="3"/>
  <c r="D10" i="3" s="1"/>
  <c r="N9" i="3"/>
  <c r="L9" i="3"/>
  <c r="I9" i="3"/>
  <c r="J9" i="3" s="1"/>
  <c r="H9" i="3"/>
  <c r="F9" i="3"/>
  <c r="C9" i="3"/>
  <c r="D9" i="3" s="1"/>
  <c r="N8" i="3"/>
  <c r="L8" i="3"/>
  <c r="I8" i="3"/>
  <c r="J8" i="3" s="1"/>
  <c r="H8" i="3"/>
  <c r="F8" i="3"/>
  <c r="C8" i="3"/>
  <c r="D8" i="3" s="1"/>
  <c r="N7" i="3"/>
  <c r="L7" i="3"/>
  <c r="I7" i="3"/>
  <c r="J7" i="3" s="1"/>
  <c r="H7" i="3"/>
  <c r="F7" i="3"/>
  <c r="C7" i="3"/>
  <c r="D7" i="3" s="1"/>
  <c r="N6" i="3"/>
  <c r="L6" i="3"/>
  <c r="I6" i="3"/>
  <c r="J6" i="3" s="1"/>
  <c r="H6" i="3"/>
  <c r="F6" i="3"/>
  <c r="C6" i="3"/>
  <c r="D6" i="3" s="1"/>
  <c r="N5" i="3"/>
  <c r="L5" i="3"/>
  <c r="I5" i="3"/>
  <c r="J5" i="3" s="1"/>
  <c r="H5" i="3"/>
  <c r="F5" i="3"/>
  <c r="C5" i="3"/>
  <c r="D5" i="3" s="1"/>
  <c r="N4" i="3"/>
  <c r="L4" i="3"/>
  <c r="G4" i="3"/>
  <c r="I4" i="3" s="1"/>
  <c r="J4" i="3" s="1"/>
  <c r="F4" i="3"/>
  <c r="C4" i="3"/>
  <c r="D4" i="3" s="1"/>
  <c r="N3" i="3"/>
  <c r="L3" i="3"/>
  <c r="G3" i="3"/>
  <c r="H3" i="3" s="1"/>
  <c r="F3" i="3"/>
  <c r="C3" i="3"/>
  <c r="D3" i="3" s="1"/>
  <c r="N17" i="2"/>
  <c r="L17" i="2"/>
  <c r="I17" i="2"/>
  <c r="J17" i="2" s="1"/>
  <c r="H17" i="2"/>
  <c r="F17" i="2"/>
  <c r="C17" i="2"/>
  <c r="D17" i="2" s="1"/>
  <c r="N16" i="2"/>
  <c r="L16" i="2"/>
  <c r="J16" i="2"/>
  <c r="H16" i="2"/>
  <c r="F16" i="2"/>
  <c r="D16" i="2"/>
  <c r="N15" i="2"/>
  <c r="L15" i="2"/>
  <c r="J15" i="2"/>
  <c r="H15" i="2"/>
  <c r="F15" i="2"/>
  <c r="C15" i="2"/>
  <c r="D15" i="2" s="1"/>
  <c r="N14" i="2"/>
  <c r="L14" i="2"/>
  <c r="J14" i="2"/>
  <c r="H14" i="2"/>
  <c r="F14" i="2"/>
  <c r="D14" i="2"/>
  <c r="C14" i="2"/>
  <c r="N13" i="2"/>
  <c r="L13" i="2"/>
  <c r="J13" i="2"/>
  <c r="I13" i="2"/>
  <c r="H13" i="2"/>
  <c r="F13" i="2"/>
  <c r="D13" i="2"/>
  <c r="C13" i="2"/>
  <c r="N12" i="2"/>
  <c r="L12" i="2"/>
  <c r="I12" i="2"/>
  <c r="F12" i="2"/>
  <c r="D12" i="2"/>
  <c r="J12" i="2" s="1"/>
  <c r="C12" i="2"/>
  <c r="N11" i="2"/>
  <c r="L11" i="2"/>
  <c r="J11" i="2"/>
  <c r="I11" i="2"/>
  <c r="H11" i="2"/>
  <c r="F11" i="2"/>
  <c r="D11" i="2"/>
  <c r="C11" i="2"/>
  <c r="N10" i="2"/>
  <c r="L10" i="2"/>
  <c r="J10" i="2"/>
  <c r="I10" i="2"/>
  <c r="H10" i="2"/>
  <c r="F10" i="2"/>
  <c r="D10" i="2"/>
  <c r="C10" i="2"/>
  <c r="N9" i="2"/>
  <c r="L9" i="2"/>
  <c r="J9" i="2"/>
  <c r="I9" i="2"/>
  <c r="H9" i="2"/>
  <c r="F9" i="2"/>
  <c r="D9" i="2"/>
  <c r="C9" i="2"/>
  <c r="N8" i="2"/>
  <c r="L8" i="2"/>
  <c r="J8" i="2"/>
  <c r="I8" i="2"/>
  <c r="H8" i="2"/>
  <c r="F8" i="2"/>
  <c r="D8" i="2"/>
  <c r="C8" i="2"/>
  <c r="N7" i="2"/>
  <c r="L7" i="2"/>
  <c r="J7" i="2"/>
  <c r="I7" i="2"/>
  <c r="H7" i="2"/>
  <c r="F7" i="2"/>
  <c r="D7" i="2"/>
  <c r="C7" i="2"/>
  <c r="N6" i="2"/>
  <c r="L6" i="2"/>
  <c r="J6" i="2"/>
  <c r="I6" i="2"/>
  <c r="H6" i="2"/>
  <c r="F6" i="2"/>
  <c r="D6" i="2"/>
  <c r="C6" i="2"/>
  <c r="N5" i="2"/>
  <c r="L5" i="2"/>
  <c r="J5" i="2"/>
  <c r="I5" i="2"/>
  <c r="H5" i="2"/>
  <c r="F5" i="2"/>
  <c r="D5" i="2"/>
  <c r="C5" i="2"/>
  <c r="N4" i="2"/>
  <c r="L4" i="2"/>
  <c r="H4" i="2"/>
  <c r="G4" i="2"/>
  <c r="I4" i="2" s="1"/>
  <c r="J4" i="2" s="1"/>
  <c r="F4" i="2"/>
  <c r="C4" i="2"/>
  <c r="D4" i="2" s="1"/>
  <c r="N3" i="2"/>
  <c r="L3" i="2"/>
  <c r="G3" i="2"/>
  <c r="H3" i="2" s="1"/>
  <c r="F3" i="2"/>
  <c r="D3" i="2"/>
  <c r="C3" i="2"/>
  <c r="I17" i="1"/>
  <c r="J17" i="1" s="1"/>
  <c r="C17" i="1"/>
  <c r="D17" i="1" s="1"/>
  <c r="I13" i="1"/>
  <c r="J13" i="1" s="1"/>
  <c r="C13" i="1"/>
  <c r="I12" i="1"/>
  <c r="C12" i="1"/>
  <c r="D12" i="1" s="1"/>
  <c r="H12" i="1" s="1"/>
  <c r="I11" i="1"/>
  <c r="J11" i="1" s="1"/>
  <c r="C11" i="1"/>
  <c r="F14" i="1"/>
  <c r="C14" i="1"/>
  <c r="D14" i="1" s="1"/>
  <c r="C15" i="1"/>
  <c r="D15" i="1" s="1"/>
  <c r="I7" i="1"/>
  <c r="J7" i="1" s="1"/>
  <c r="C7" i="1"/>
  <c r="D7" i="1" s="1"/>
  <c r="D11" i="1"/>
  <c r="D13" i="1"/>
  <c r="D16" i="1"/>
  <c r="F11" i="1"/>
  <c r="F12" i="1"/>
  <c r="F13" i="1"/>
  <c r="F15" i="1"/>
  <c r="F16" i="1"/>
  <c r="F17" i="1"/>
  <c r="H11" i="1"/>
  <c r="H13" i="1"/>
  <c r="H14" i="1"/>
  <c r="H15" i="1"/>
  <c r="H16" i="1"/>
  <c r="H17" i="1"/>
  <c r="J14" i="1"/>
  <c r="J15" i="1"/>
  <c r="J16" i="1"/>
  <c r="N11" i="1"/>
  <c r="N12" i="1"/>
  <c r="N13" i="1"/>
  <c r="N14" i="1"/>
  <c r="N15" i="1"/>
  <c r="N16" i="1"/>
  <c r="N17" i="1"/>
  <c r="L11" i="1"/>
  <c r="L12" i="1"/>
  <c r="L13" i="1"/>
  <c r="L14" i="1"/>
  <c r="L15" i="1"/>
  <c r="L16" i="1"/>
  <c r="L17" i="1"/>
  <c r="N4" i="1"/>
  <c r="N5" i="1"/>
  <c r="N6" i="1"/>
  <c r="N7" i="1"/>
  <c r="N8" i="1"/>
  <c r="N9" i="1"/>
  <c r="N10" i="1"/>
  <c r="L4" i="1"/>
  <c r="L5" i="1"/>
  <c r="L6" i="1"/>
  <c r="L7" i="1"/>
  <c r="L8" i="1"/>
  <c r="L9" i="1"/>
  <c r="L10" i="1"/>
  <c r="N3" i="1"/>
  <c r="L3" i="1"/>
  <c r="I10" i="1"/>
  <c r="J10" i="1" s="1"/>
  <c r="C10" i="1"/>
  <c r="I9" i="1"/>
  <c r="J9" i="1" s="1"/>
  <c r="C9" i="1"/>
  <c r="I8" i="1"/>
  <c r="J8" i="1" s="1"/>
  <c r="C8" i="1"/>
  <c r="D8" i="1" s="1"/>
  <c r="I6" i="1"/>
  <c r="J6" i="1" s="1"/>
  <c r="C6" i="1"/>
  <c r="I5" i="1"/>
  <c r="C5" i="1"/>
  <c r="D9" i="1"/>
  <c r="F9" i="1"/>
  <c r="H9" i="1"/>
  <c r="D10" i="1"/>
  <c r="F10" i="1"/>
  <c r="H10" i="1"/>
  <c r="F5" i="1"/>
  <c r="F6" i="1"/>
  <c r="F7" i="1"/>
  <c r="F8" i="1"/>
  <c r="J5" i="1"/>
  <c r="H5" i="1"/>
  <c r="H6" i="1"/>
  <c r="H7" i="1"/>
  <c r="H8" i="1"/>
  <c r="D5" i="1"/>
  <c r="D6" i="1"/>
  <c r="G4" i="1"/>
  <c r="H4" i="1" s="1"/>
  <c r="D4" i="1"/>
  <c r="F4" i="1"/>
  <c r="G3" i="1"/>
  <c r="H3" i="1" s="1"/>
  <c r="F3" i="1"/>
  <c r="C3" i="1"/>
  <c r="F19" i="1" l="1"/>
  <c r="H4" i="3"/>
  <c r="H19" i="3" s="1"/>
  <c r="F19" i="3"/>
  <c r="D19" i="3"/>
  <c r="N19" i="3"/>
  <c r="L19" i="3"/>
  <c r="D19" i="2"/>
  <c r="N19" i="2"/>
  <c r="F19" i="2"/>
  <c r="L19" i="2"/>
  <c r="N19" i="1"/>
  <c r="D19" i="1"/>
  <c r="L19" i="1"/>
  <c r="I3" i="3"/>
  <c r="J3" i="3" s="1"/>
  <c r="J19" i="3" s="1"/>
  <c r="H12" i="3"/>
  <c r="I3" i="2"/>
  <c r="J3" i="2" s="1"/>
  <c r="J19" i="2" s="1"/>
  <c r="H12" i="2"/>
  <c r="H19" i="2" s="1"/>
  <c r="J12" i="1"/>
  <c r="I3" i="1"/>
  <c r="J3" i="1" s="1"/>
  <c r="I4" i="1"/>
  <c r="J4" i="1" s="1"/>
  <c r="H19" i="1"/>
  <c r="J19" i="1" l="1"/>
</calcChain>
</file>

<file path=xl/sharedStrings.xml><?xml version="1.0" encoding="utf-8"?>
<sst xmlns="http://schemas.openxmlformats.org/spreadsheetml/2006/main" count="114" uniqueCount="36">
  <si>
    <t>Materias Primas</t>
  </si>
  <si>
    <t>Cantidad</t>
  </si>
  <si>
    <t>MS</t>
  </si>
  <si>
    <t>MS_total</t>
  </si>
  <si>
    <t>UA</t>
  </si>
  <si>
    <t>UA_Total</t>
  </si>
  <si>
    <t>PB</t>
  </si>
  <si>
    <t>PB_total</t>
  </si>
  <si>
    <t>Maiz</t>
  </si>
  <si>
    <t>Cebada</t>
  </si>
  <si>
    <t>Harina soja</t>
  </si>
  <si>
    <t>Salvado</t>
  </si>
  <si>
    <t>Fosforo</t>
  </si>
  <si>
    <t>Ca_total</t>
  </si>
  <si>
    <t>Ca</t>
  </si>
  <si>
    <t>P_total</t>
  </si>
  <si>
    <t>Pdrumiantes</t>
  </si>
  <si>
    <t>PDrum_total</t>
  </si>
  <si>
    <t>TOTAL</t>
  </si>
  <si>
    <t>NECESIDADES</t>
  </si>
  <si>
    <t>Paja de cereal</t>
  </si>
  <si>
    <t>Bagazo de cerveza</t>
  </si>
  <si>
    <t xml:space="preserve">Pulpa de remolacha </t>
  </si>
  <si>
    <t>Carbonato cálcico</t>
  </si>
  <si>
    <t>Oleína</t>
  </si>
  <si>
    <t>Semilla de algodón</t>
  </si>
  <si>
    <t>Hg 32</t>
  </si>
  <si>
    <t>Heno raigrass 1ª</t>
  </si>
  <si>
    <t>Heno de alfalfa1ª</t>
  </si>
  <si>
    <t>Fosfato bicálcico</t>
  </si>
  <si>
    <t>DDGS cebada</t>
  </si>
  <si>
    <t>PD</t>
  </si>
  <si>
    <t>P</t>
  </si>
  <si>
    <t>14-19</t>
  </si>
  <si>
    <t>precio total</t>
  </si>
  <si>
    <t>precio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</si>
</sst>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3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zoomScale="140" zoomScaleNormal="140" workbookViewId="0">
      <selection activeCell="S15" sqref="S15"/>
    </sheetView>
  </sheetViews>
  <sheetFormatPr baseColWidth="10" defaultRowHeight="15" x14ac:dyDescent="0.25"/>
  <cols>
    <col min="1" max="1" width="15.140625" bestFit="1" customWidth="1"/>
    <col min="2" max="2" width="8.140625" customWidth="1"/>
    <col min="3" max="3" width="6" bestFit="1" customWidth="1"/>
    <col min="4" max="4" width="8.85546875" bestFit="1" customWidth="1"/>
    <col min="5" max="5" width="6.140625" customWidth="1"/>
    <col min="6" max="6" width="9" bestFit="1" customWidth="1"/>
    <col min="7" max="7" width="4.7109375" customWidth="1"/>
    <col min="8" max="8" width="8.42578125" bestFit="1" customWidth="1"/>
    <col min="9" max="9" width="6" customWidth="1"/>
    <col min="10" max="10" width="10.7109375" customWidth="1"/>
    <col min="11" max="11" width="7.140625" customWidth="1"/>
    <col min="12" max="12" width="8.5703125" customWidth="1"/>
    <col min="13" max="14" width="8.85546875" customWidth="1"/>
  </cols>
  <sheetData>
    <row r="1" spans="1:16" x14ac:dyDescent="0.25">
      <c r="A1" t="s">
        <v>0</v>
      </c>
    </row>
    <row r="2" spans="1:16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16</v>
      </c>
      <c r="J2" s="1" t="s">
        <v>17</v>
      </c>
      <c r="K2" s="1" t="s">
        <v>14</v>
      </c>
      <c r="L2" s="1" t="s">
        <v>13</v>
      </c>
      <c r="M2" s="1" t="s">
        <v>12</v>
      </c>
      <c r="N2" s="6" t="s">
        <v>15</v>
      </c>
      <c r="O2" s="1" t="s">
        <v>35</v>
      </c>
      <c r="P2" s="8" t="s">
        <v>34</v>
      </c>
    </row>
    <row r="3" spans="1:16" x14ac:dyDescent="0.25">
      <c r="A3" s="1" t="s">
        <v>8</v>
      </c>
      <c r="B3" s="1">
        <v>2</v>
      </c>
      <c r="C3" s="5">
        <f>1-0.138</f>
        <v>0.86199999999999999</v>
      </c>
      <c r="D3" s="1">
        <f>C3*B3</f>
        <v>1.724</v>
      </c>
      <c r="E3" s="5">
        <v>1.07</v>
      </c>
      <c r="F3" s="1">
        <f t="shared" ref="F3:F17" si="0">E3*B3</f>
        <v>2.14</v>
      </c>
      <c r="G3" s="5">
        <f>7.5*10</f>
        <v>75</v>
      </c>
      <c r="H3" s="1">
        <f t="shared" ref="H3:H11" si="1">G3*B3</f>
        <v>150</v>
      </c>
      <c r="I3" s="5">
        <f>G3*66/100</f>
        <v>49.5</v>
      </c>
      <c r="J3" s="1">
        <f t="shared" ref="J3:J11" si="2">I3*B3</f>
        <v>99</v>
      </c>
      <c r="K3" s="5">
        <v>0.3</v>
      </c>
      <c r="L3" s="1">
        <f t="shared" ref="L3:L17" si="3">K3*B3</f>
        <v>0.6</v>
      </c>
      <c r="M3" s="5">
        <v>2.5</v>
      </c>
      <c r="N3" s="6">
        <f t="shared" ref="N3:N17" si="4">M3*B3</f>
        <v>5</v>
      </c>
      <c r="O3" s="1">
        <v>0.17</v>
      </c>
      <c r="P3" s="8">
        <f>B3*O3</f>
        <v>0.34</v>
      </c>
    </row>
    <row r="4" spans="1:16" x14ac:dyDescent="0.25">
      <c r="A4" s="1" t="s">
        <v>9</v>
      </c>
      <c r="B4" s="1">
        <v>2</v>
      </c>
      <c r="C4" s="5">
        <f>1-(9.8/100)</f>
        <v>0.90200000000000002</v>
      </c>
      <c r="D4" s="1">
        <f t="shared" ref="D4:D17" si="5">C4*B4</f>
        <v>1.804</v>
      </c>
      <c r="E4" s="5">
        <v>1</v>
      </c>
      <c r="F4" s="1">
        <f t="shared" si="0"/>
        <v>2</v>
      </c>
      <c r="G4" s="5">
        <f>11.3*10</f>
        <v>113</v>
      </c>
      <c r="H4" s="1">
        <f t="shared" si="1"/>
        <v>226</v>
      </c>
      <c r="I4" s="5">
        <f>G4*73/100</f>
        <v>82.49</v>
      </c>
      <c r="J4" s="1">
        <f t="shared" si="2"/>
        <v>164.98</v>
      </c>
      <c r="K4" s="5">
        <v>0.6</v>
      </c>
      <c r="L4" s="1">
        <f t="shared" si="3"/>
        <v>1.2</v>
      </c>
      <c r="M4" s="5">
        <v>3.2</v>
      </c>
      <c r="N4" s="6">
        <f t="shared" si="4"/>
        <v>6.4</v>
      </c>
      <c r="O4" s="1">
        <v>0.18</v>
      </c>
      <c r="P4" s="8">
        <f t="shared" ref="P4:P17" si="6">B4*O4</f>
        <v>0.36</v>
      </c>
    </row>
    <row r="5" spans="1:16" x14ac:dyDescent="0.25">
      <c r="A5" s="1" t="s">
        <v>10</v>
      </c>
      <c r="B5" s="1"/>
      <c r="C5" s="5">
        <f>1-0.12</f>
        <v>0.88</v>
      </c>
      <c r="D5" s="1">
        <f t="shared" si="5"/>
        <v>0</v>
      </c>
      <c r="E5" s="5">
        <v>1.02</v>
      </c>
      <c r="F5" s="1">
        <f t="shared" si="0"/>
        <v>0</v>
      </c>
      <c r="G5" s="5">
        <v>440</v>
      </c>
      <c r="H5" s="1">
        <f t="shared" si="1"/>
        <v>0</v>
      </c>
      <c r="I5" s="5">
        <f>G5*0.9</f>
        <v>396</v>
      </c>
      <c r="J5" s="1">
        <f t="shared" si="2"/>
        <v>0</v>
      </c>
      <c r="K5" s="5">
        <v>2.9</v>
      </c>
      <c r="L5" s="1">
        <f t="shared" si="3"/>
        <v>0</v>
      </c>
      <c r="M5" s="5">
        <v>6.1</v>
      </c>
      <c r="N5" s="6">
        <f t="shared" si="4"/>
        <v>0</v>
      </c>
      <c r="O5" s="1">
        <v>0.35</v>
      </c>
      <c r="P5" s="8">
        <f t="shared" si="6"/>
        <v>0</v>
      </c>
    </row>
    <row r="6" spans="1:16" x14ac:dyDescent="0.25">
      <c r="A6" s="1" t="s">
        <v>26</v>
      </c>
      <c r="B6" s="1"/>
      <c r="C6" s="5">
        <f>1-0.112</f>
        <v>0.88800000000000001</v>
      </c>
      <c r="D6" s="1">
        <f t="shared" si="5"/>
        <v>0</v>
      </c>
      <c r="E6" s="5">
        <v>0.7</v>
      </c>
      <c r="F6" s="1">
        <f t="shared" si="0"/>
        <v>0</v>
      </c>
      <c r="G6" s="5">
        <v>321</v>
      </c>
      <c r="H6" s="1">
        <f t="shared" si="1"/>
        <v>0</v>
      </c>
      <c r="I6" s="5">
        <f>G6*0.86</f>
        <v>276.06</v>
      </c>
      <c r="J6" s="1">
        <f t="shared" si="2"/>
        <v>0</v>
      </c>
      <c r="K6" s="5">
        <v>3.2</v>
      </c>
      <c r="L6" s="1">
        <f t="shared" si="3"/>
        <v>0</v>
      </c>
      <c r="M6" s="5">
        <v>10.5</v>
      </c>
      <c r="N6" s="6">
        <f t="shared" si="4"/>
        <v>0</v>
      </c>
      <c r="O6" s="1">
        <v>1.2</v>
      </c>
      <c r="P6" s="8">
        <f t="shared" si="6"/>
        <v>0</v>
      </c>
    </row>
    <row r="7" spans="1:16" x14ac:dyDescent="0.25">
      <c r="A7" s="1" t="s">
        <v>11</v>
      </c>
      <c r="B7" s="1">
        <v>2</v>
      </c>
      <c r="C7" s="5">
        <f>1-0.123</f>
        <v>0.877</v>
      </c>
      <c r="D7" s="1">
        <f t="shared" si="5"/>
        <v>1.754</v>
      </c>
      <c r="E7" s="5">
        <v>0.82</v>
      </c>
      <c r="F7" s="1">
        <f t="shared" si="0"/>
        <v>1.64</v>
      </c>
      <c r="G7" s="5">
        <v>151</v>
      </c>
      <c r="H7" s="1">
        <f t="shared" si="1"/>
        <v>302</v>
      </c>
      <c r="I7" s="5">
        <f>G7*0.78</f>
        <v>117.78</v>
      </c>
      <c r="J7" s="1">
        <f t="shared" si="2"/>
        <v>235.56</v>
      </c>
      <c r="K7" s="5">
        <v>1.3</v>
      </c>
      <c r="L7" s="1">
        <f t="shared" si="3"/>
        <v>2.6</v>
      </c>
      <c r="M7" s="5">
        <v>9.6999999999999993</v>
      </c>
      <c r="N7" s="6">
        <f t="shared" si="4"/>
        <v>19.399999999999999</v>
      </c>
      <c r="O7" s="1">
        <v>0.1</v>
      </c>
      <c r="P7" s="8">
        <f t="shared" si="6"/>
        <v>0.2</v>
      </c>
    </row>
    <row r="8" spans="1:16" x14ac:dyDescent="0.25">
      <c r="A8" s="1" t="s">
        <v>27</v>
      </c>
      <c r="B8" s="1"/>
      <c r="C8" s="5">
        <f>1-0.095</f>
        <v>0.90500000000000003</v>
      </c>
      <c r="D8" s="1">
        <f t="shared" si="5"/>
        <v>0</v>
      </c>
      <c r="E8" s="5">
        <v>0.82</v>
      </c>
      <c r="F8" s="1">
        <f t="shared" si="0"/>
        <v>0</v>
      </c>
      <c r="G8" s="5">
        <v>187</v>
      </c>
      <c r="H8" s="1">
        <f t="shared" si="1"/>
        <v>0</v>
      </c>
      <c r="I8" s="5">
        <f>G8*0.8</f>
        <v>149.6</v>
      </c>
      <c r="J8" s="1">
        <f t="shared" si="2"/>
        <v>0</v>
      </c>
      <c r="K8" s="5">
        <v>10.6</v>
      </c>
      <c r="L8" s="1">
        <f t="shared" si="3"/>
        <v>0</v>
      </c>
      <c r="M8" s="5">
        <v>2.8</v>
      </c>
      <c r="N8" s="6">
        <f t="shared" si="4"/>
        <v>0</v>
      </c>
      <c r="O8" s="1">
        <v>0.15</v>
      </c>
      <c r="P8" s="8">
        <f t="shared" si="6"/>
        <v>0</v>
      </c>
    </row>
    <row r="9" spans="1:16" x14ac:dyDescent="0.25">
      <c r="A9" s="1" t="s">
        <v>28</v>
      </c>
      <c r="B9" s="1">
        <v>3</v>
      </c>
      <c r="C9" s="5">
        <f>1-0.097</f>
        <v>0.90300000000000002</v>
      </c>
      <c r="D9" s="1">
        <f t="shared" si="5"/>
        <v>2.7090000000000001</v>
      </c>
      <c r="E9" s="5">
        <v>0.69</v>
      </c>
      <c r="F9" s="1">
        <f t="shared" si="0"/>
        <v>2.0699999999999998</v>
      </c>
      <c r="G9" s="5">
        <v>187</v>
      </c>
      <c r="H9" s="1">
        <f t="shared" si="1"/>
        <v>561</v>
      </c>
      <c r="I9" s="5">
        <f>G9*0.8</f>
        <v>149.6</v>
      </c>
      <c r="J9" s="1">
        <f t="shared" si="2"/>
        <v>448.79999999999995</v>
      </c>
      <c r="K9" s="5">
        <v>17</v>
      </c>
      <c r="L9" s="1">
        <f t="shared" si="3"/>
        <v>51</v>
      </c>
      <c r="M9" s="5">
        <v>2.6</v>
      </c>
      <c r="N9" s="6">
        <f t="shared" si="4"/>
        <v>7.8000000000000007</v>
      </c>
      <c r="O9" s="1">
        <v>0.17</v>
      </c>
      <c r="P9" s="8">
        <f t="shared" si="6"/>
        <v>0.51</v>
      </c>
    </row>
    <row r="10" spans="1:16" x14ac:dyDescent="0.25">
      <c r="A10" s="1" t="s">
        <v>20</v>
      </c>
      <c r="B10" s="1">
        <v>6</v>
      </c>
      <c r="C10" s="5">
        <f>1-0.083</f>
        <v>0.91700000000000004</v>
      </c>
      <c r="D10" s="1">
        <f t="shared" si="5"/>
        <v>5.5020000000000007</v>
      </c>
      <c r="E10" s="5">
        <v>0.39</v>
      </c>
      <c r="F10" s="1">
        <f t="shared" si="0"/>
        <v>2.34</v>
      </c>
      <c r="G10" s="5">
        <v>37</v>
      </c>
      <c r="H10" s="1">
        <f t="shared" si="1"/>
        <v>222</v>
      </c>
      <c r="I10" s="5">
        <f>G10*0.2</f>
        <v>7.4</v>
      </c>
      <c r="J10" s="1">
        <f t="shared" si="2"/>
        <v>44.400000000000006</v>
      </c>
      <c r="K10" s="5">
        <v>3</v>
      </c>
      <c r="L10" s="1">
        <f t="shared" si="3"/>
        <v>18</v>
      </c>
      <c r="M10" s="5">
        <v>0.7</v>
      </c>
      <c r="N10" s="6">
        <f t="shared" si="4"/>
        <v>4.1999999999999993</v>
      </c>
      <c r="O10" s="1">
        <v>7.0000000000000007E-2</v>
      </c>
      <c r="P10" s="8">
        <f t="shared" si="6"/>
        <v>0.42000000000000004</v>
      </c>
    </row>
    <row r="11" spans="1:16" x14ac:dyDescent="0.25">
      <c r="A11" s="1" t="s">
        <v>30</v>
      </c>
      <c r="B11" s="1">
        <v>4</v>
      </c>
      <c r="C11" s="5">
        <f>1-0.081</f>
        <v>0.91900000000000004</v>
      </c>
      <c r="D11" s="1">
        <f t="shared" si="5"/>
        <v>3.6760000000000002</v>
      </c>
      <c r="E11" s="5">
        <v>0.94</v>
      </c>
      <c r="F11" s="1">
        <f t="shared" si="0"/>
        <v>3.76</v>
      </c>
      <c r="G11" s="5">
        <v>249</v>
      </c>
      <c r="H11" s="1">
        <f t="shared" si="1"/>
        <v>996</v>
      </c>
      <c r="I11" s="5">
        <f>G11*0.72</f>
        <v>179.28</v>
      </c>
      <c r="J11" s="1">
        <f t="shared" si="2"/>
        <v>717.12</v>
      </c>
      <c r="K11" s="5">
        <v>1.2</v>
      </c>
      <c r="L11" s="1">
        <f t="shared" si="3"/>
        <v>4.8</v>
      </c>
      <c r="M11" s="5">
        <v>7</v>
      </c>
      <c r="N11" s="6">
        <f t="shared" si="4"/>
        <v>28</v>
      </c>
      <c r="O11" s="1">
        <v>0.2</v>
      </c>
      <c r="P11" s="8">
        <f t="shared" si="6"/>
        <v>0.8</v>
      </c>
    </row>
    <row r="12" spans="1:16" x14ac:dyDescent="0.25">
      <c r="A12" s="1" t="s">
        <v>21</v>
      </c>
      <c r="B12" s="1"/>
      <c r="C12" s="5">
        <f>1-0.742</f>
        <v>0.25800000000000001</v>
      </c>
      <c r="D12" s="1">
        <f t="shared" si="5"/>
        <v>0</v>
      </c>
      <c r="E12" s="5">
        <v>1.1100000000000001</v>
      </c>
      <c r="F12" s="1">
        <f t="shared" si="0"/>
        <v>0</v>
      </c>
      <c r="G12" s="5">
        <v>263</v>
      </c>
      <c r="H12" s="1">
        <f>G12*D12</f>
        <v>0</v>
      </c>
      <c r="I12" s="5">
        <f>G12*0.6</f>
        <v>157.79999999999998</v>
      </c>
      <c r="J12" s="1">
        <f>I12*D12</f>
        <v>0</v>
      </c>
      <c r="K12" s="5">
        <v>2.8</v>
      </c>
      <c r="L12" s="1">
        <f t="shared" si="3"/>
        <v>0</v>
      </c>
      <c r="M12" s="5">
        <v>5</v>
      </c>
      <c r="N12" s="6">
        <f t="shared" si="4"/>
        <v>0</v>
      </c>
      <c r="O12" s="1">
        <v>0.18</v>
      </c>
      <c r="P12" s="8">
        <f t="shared" si="6"/>
        <v>0</v>
      </c>
    </row>
    <row r="13" spans="1:16" x14ac:dyDescent="0.25">
      <c r="A13" s="1" t="s">
        <v>22</v>
      </c>
      <c r="B13" s="1">
        <v>1.5</v>
      </c>
      <c r="C13" s="5">
        <f>1-0.101</f>
        <v>0.89900000000000002</v>
      </c>
      <c r="D13" s="1">
        <f t="shared" si="5"/>
        <v>1.3485</v>
      </c>
      <c r="E13" s="5">
        <v>0.94</v>
      </c>
      <c r="F13" s="1">
        <f t="shared" si="0"/>
        <v>1.41</v>
      </c>
      <c r="G13" s="5">
        <v>92</v>
      </c>
      <c r="H13" s="1">
        <f>G13*B13</f>
        <v>138</v>
      </c>
      <c r="I13" s="5">
        <f>G13*0.63</f>
        <v>57.96</v>
      </c>
      <c r="J13" s="1">
        <f>I13*B13</f>
        <v>86.94</v>
      </c>
      <c r="K13" s="5">
        <v>9.8000000000000007</v>
      </c>
      <c r="L13" s="1">
        <f t="shared" si="3"/>
        <v>14.700000000000001</v>
      </c>
      <c r="M13" s="5">
        <v>1.1000000000000001</v>
      </c>
      <c r="N13" s="6">
        <f t="shared" si="4"/>
        <v>1.6500000000000001</v>
      </c>
      <c r="O13" s="1">
        <v>0.05</v>
      </c>
      <c r="P13" s="8">
        <f t="shared" si="6"/>
        <v>7.5000000000000011E-2</v>
      </c>
    </row>
    <row r="14" spans="1:16" x14ac:dyDescent="0.25">
      <c r="A14" s="1" t="s">
        <v>29</v>
      </c>
      <c r="B14" s="1">
        <v>1.2999999999999999E-2</v>
      </c>
      <c r="C14" s="5">
        <f>1-0.03</f>
        <v>0.97</v>
      </c>
      <c r="D14" s="1">
        <f t="shared" si="5"/>
        <v>1.261E-2</v>
      </c>
      <c r="E14" s="5">
        <v>0</v>
      </c>
      <c r="F14" s="1">
        <f t="shared" si="0"/>
        <v>0</v>
      </c>
      <c r="G14" s="5">
        <v>0</v>
      </c>
      <c r="H14" s="1">
        <f>G14*B14</f>
        <v>0</v>
      </c>
      <c r="I14" s="5">
        <v>0</v>
      </c>
      <c r="J14" s="1">
        <f>I14*B14</f>
        <v>0</v>
      </c>
      <c r="K14" s="5">
        <v>240</v>
      </c>
      <c r="L14" s="1">
        <f t="shared" si="3"/>
        <v>3.1199999999999997</v>
      </c>
      <c r="M14" s="5">
        <v>201</v>
      </c>
      <c r="N14" s="6">
        <f t="shared" si="4"/>
        <v>2.613</v>
      </c>
      <c r="O14" s="1">
        <v>5.8</v>
      </c>
      <c r="P14" s="8">
        <f t="shared" si="6"/>
        <v>7.5399999999999995E-2</v>
      </c>
    </row>
    <row r="15" spans="1:16" x14ac:dyDescent="0.25">
      <c r="A15" s="1" t="s">
        <v>23</v>
      </c>
      <c r="B15" s="1">
        <v>0.03</v>
      </c>
      <c r="C15" s="5">
        <f>1-0.02</f>
        <v>0.98</v>
      </c>
      <c r="D15" s="1">
        <f t="shared" si="5"/>
        <v>2.9399999999999999E-2</v>
      </c>
      <c r="E15" s="5">
        <v>0</v>
      </c>
      <c r="F15" s="1">
        <f t="shared" si="0"/>
        <v>0</v>
      </c>
      <c r="G15" s="5">
        <v>0</v>
      </c>
      <c r="H15" s="1">
        <f>G15*B15</f>
        <v>0</v>
      </c>
      <c r="I15" s="5">
        <v>0</v>
      </c>
      <c r="J15" s="1">
        <f>I15*B15</f>
        <v>0</v>
      </c>
      <c r="K15" s="5">
        <v>386</v>
      </c>
      <c r="L15" s="1">
        <f t="shared" si="3"/>
        <v>11.58</v>
      </c>
      <c r="M15" s="5">
        <v>0.1</v>
      </c>
      <c r="N15" s="6">
        <f t="shared" si="4"/>
        <v>3.0000000000000001E-3</v>
      </c>
      <c r="O15" s="1">
        <v>1.8</v>
      </c>
      <c r="P15" s="8">
        <f t="shared" si="6"/>
        <v>5.3999999999999999E-2</v>
      </c>
    </row>
    <row r="16" spans="1:16" x14ac:dyDescent="0.25">
      <c r="A16" s="1" t="s">
        <v>24</v>
      </c>
      <c r="B16" s="1"/>
      <c r="C16" s="5">
        <v>1</v>
      </c>
      <c r="D16" s="1">
        <f t="shared" si="5"/>
        <v>0</v>
      </c>
      <c r="E16" s="5">
        <v>2.85</v>
      </c>
      <c r="F16" s="1">
        <f t="shared" si="0"/>
        <v>0</v>
      </c>
      <c r="G16" s="5">
        <v>0</v>
      </c>
      <c r="H16" s="1">
        <f>G16*B16</f>
        <v>0</v>
      </c>
      <c r="I16" s="5">
        <v>0</v>
      </c>
      <c r="J16" s="1">
        <f>I16*B16</f>
        <v>0</v>
      </c>
      <c r="K16" s="5">
        <v>0</v>
      </c>
      <c r="L16" s="1">
        <f t="shared" si="3"/>
        <v>0</v>
      </c>
      <c r="M16" s="5">
        <v>0</v>
      </c>
      <c r="N16" s="6">
        <f t="shared" si="4"/>
        <v>0</v>
      </c>
      <c r="O16" s="1">
        <v>0.25</v>
      </c>
      <c r="P16" s="8">
        <f t="shared" si="6"/>
        <v>0</v>
      </c>
    </row>
    <row r="17" spans="1:16" x14ac:dyDescent="0.25">
      <c r="A17" s="1" t="s">
        <v>25</v>
      </c>
      <c r="B17" s="1"/>
      <c r="C17" s="5">
        <f>1-0.08</f>
        <v>0.92</v>
      </c>
      <c r="D17" s="1">
        <f t="shared" si="5"/>
        <v>0</v>
      </c>
      <c r="E17" s="5">
        <v>1.1499999999999999</v>
      </c>
      <c r="F17" s="1">
        <f t="shared" si="0"/>
        <v>0</v>
      </c>
      <c r="G17" s="5">
        <v>204</v>
      </c>
      <c r="H17" s="1">
        <f>G17*B17</f>
        <v>0</v>
      </c>
      <c r="I17" s="5">
        <f>G17*0.8</f>
        <v>163.20000000000002</v>
      </c>
      <c r="J17" s="1">
        <f>I17*B17</f>
        <v>0</v>
      </c>
      <c r="K17" s="5">
        <v>1.1000000000000001</v>
      </c>
      <c r="L17" s="1">
        <f t="shared" si="3"/>
        <v>0</v>
      </c>
      <c r="M17" s="5">
        <v>5.3</v>
      </c>
      <c r="N17" s="6">
        <f t="shared" si="4"/>
        <v>0</v>
      </c>
      <c r="O17" s="1">
        <v>0.31</v>
      </c>
      <c r="P17" s="8">
        <f t="shared" si="6"/>
        <v>0</v>
      </c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6"/>
      <c r="O18" s="1"/>
      <c r="P18" s="8"/>
    </row>
    <row r="19" spans="1:16" x14ac:dyDescent="0.25">
      <c r="A19" s="1" t="s">
        <v>18</v>
      </c>
      <c r="B19" s="1">
        <f>SUM(B3:B18)</f>
        <v>20.543000000000003</v>
      </c>
      <c r="C19" s="1"/>
      <c r="D19" s="1">
        <f>SUM(D3:D17)</f>
        <v>18.55951</v>
      </c>
      <c r="E19" s="1"/>
      <c r="F19" s="1">
        <f>SUM(F3:F17)</f>
        <v>15.36</v>
      </c>
      <c r="G19" s="1"/>
      <c r="H19" s="1">
        <f>SUM(H3:H10)</f>
        <v>1461</v>
      </c>
      <c r="I19" s="1"/>
      <c r="J19" s="1">
        <f>SUM(J3:J17)</f>
        <v>1796.8</v>
      </c>
      <c r="K19" s="1"/>
      <c r="L19" s="1">
        <f>SUM(L3:L18)</f>
        <v>107.60000000000001</v>
      </c>
      <c r="M19" s="1"/>
      <c r="N19" s="6">
        <f>SUM(N3:N18)</f>
        <v>75.066000000000003</v>
      </c>
      <c r="O19" s="1"/>
      <c r="P19" s="8"/>
    </row>
    <row r="20" spans="1:16" x14ac:dyDescent="0.25">
      <c r="A20" s="3"/>
      <c r="B20" s="3"/>
      <c r="C20" s="4"/>
      <c r="D20" s="4" t="s">
        <v>2</v>
      </c>
      <c r="E20" s="4"/>
      <c r="F20" s="4" t="s">
        <v>4</v>
      </c>
      <c r="G20" s="4"/>
      <c r="H20" s="4" t="s">
        <v>6</v>
      </c>
      <c r="I20" s="4"/>
      <c r="J20" s="4" t="s">
        <v>31</v>
      </c>
      <c r="K20" s="4"/>
      <c r="L20" s="3" t="s">
        <v>14</v>
      </c>
      <c r="M20" s="3"/>
      <c r="N20" s="7" t="s">
        <v>32</v>
      </c>
      <c r="O20" s="1"/>
      <c r="P20" s="8"/>
    </row>
    <row r="21" spans="1:16" x14ac:dyDescent="0.25">
      <c r="A21" s="1" t="s">
        <v>19</v>
      </c>
      <c r="B21" s="1"/>
      <c r="C21" s="1"/>
      <c r="D21" s="1" t="s">
        <v>33</v>
      </c>
      <c r="E21" s="1"/>
      <c r="F21" s="1">
        <v>14.35</v>
      </c>
      <c r="G21" s="1"/>
      <c r="H21" s="1"/>
      <c r="I21" s="1"/>
      <c r="J21" s="1">
        <v>1790</v>
      </c>
      <c r="K21" s="1"/>
      <c r="L21" s="1">
        <v>107</v>
      </c>
      <c r="M21" s="1"/>
      <c r="N21" s="6">
        <v>75</v>
      </c>
      <c r="O21" s="1"/>
      <c r="P21" s="8">
        <f>SUM(P3:P20)</f>
        <v>2.8344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6" sqref="B6"/>
    </sheetView>
  </sheetViews>
  <sheetFormatPr baseColWidth="10" defaultRowHeight="15" x14ac:dyDescent="0.25"/>
  <cols>
    <col min="3" max="3" width="6.140625" customWidth="1"/>
    <col min="5" max="5" width="6.140625" customWidth="1"/>
    <col min="7" max="7" width="5.85546875" customWidth="1"/>
    <col min="9" max="9" width="6.28515625" customWidth="1"/>
    <col min="11" max="11" width="6" customWidth="1"/>
    <col min="13" max="13" width="7.5703125" customWidth="1"/>
  </cols>
  <sheetData>
    <row r="1" spans="1:14" x14ac:dyDescent="0.25">
      <c r="A1" t="s">
        <v>0</v>
      </c>
    </row>
    <row r="2" spans="1:14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16</v>
      </c>
      <c r="J2" s="1" t="s">
        <v>17</v>
      </c>
      <c r="K2" s="1" t="s">
        <v>14</v>
      </c>
      <c r="L2" s="1" t="s">
        <v>13</v>
      </c>
      <c r="M2" s="1" t="s">
        <v>12</v>
      </c>
      <c r="N2" s="1" t="s">
        <v>15</v>
      </c>
    </row>
    <row r="3" spans="1:14" x14ac:dyDescent="0.25">
      <c r="A3" s="1" t="s">
        <v>8</v>
      </c>
      <c r="B3" s="1">
        <v>2.1999999999999999E-2</v>
      </c>
      <c r="C3" s="5">
        <f>1-0.138</f>
        <v>0.86199999999999999</v>
      </c>
      <c r="D3" s="1">
        <f t="shared" ref="D3:D10" si="0">C3*B3</f>
        <v>1.8963999999999998E-2</v>
      </c>
      <c r="E3" s="5">
        <v>1.07</v>
      </c>
      <c r="F3" s="1">
        <f t="shared" ref="F3:F10" si="1">E3*B3</f>
        <v>2.3539999999999998E-2</v>
      </c>
      <c r="G3" s="5">
        <f>7.5*10</f>
        <v>75</v>
      </c>
      <c r="H3" s="1">
        <f t="shared" ref="H3:H10" si="2">G3*B3</f>
        <v>1.65</v>
      </c>
      <c r="I3" s="5">
        <f>G3*66/100</f>
        <v>49.5</v>
      </c>
      <c r="J3" s="1">
        <f t="shared" ref="J3:J11" si="3">I3*B3</f>
        <v>1.089</v>
      </c>
      <c r="K3" s="5">
        <v>0.3</v>
      </c>
      <c r="L3" s="1">
        <f>K3*B3</f>
        <v>6.5999999999999991E-3</v>
      </c>
      <c r="M3" s="5">
        <v>2.5</v>
      </c>
      <c r="N3" s="1">
        <f>M3*B3</f>
        <v>5.4999999999999993E-2</v>
      </c>
    </row>
    <row r="4" spans="1:14" x14ac:dyDescent="0.25">
      <c r="A4" s="1" t="s">
        <v>9</v>
      </c>
      <c r="B4" s="1">
        <v>0.03</v>
      </c>
      <c r="C4" s="5">
        <f>1-(9.8/100)</f>
        <v>0.90200000000000002</v>
      </c>
      <c r="D4" s="1">
        <f t="shared" si="0"/>
        <v>2.7060000000000001E-2</v>
      </c>
      <c r="E4" s="5">
        <v>1</v>
      </c>
      <c r="F4" s="1">
        <f t="shared" si="1"/>
        <v>0.03</v>
      </c>
      <c r="G4" s="5">
        <f>11.3*10</f>
        <v>113</v>
      </c>
      <c r="H4" s="1">
        <f t="shared" si="2"/>
        <v>3.3899999999999997</v>
      </c>
      <c r="I4" s="5">
        <f>G4*73/100</f>
        <v>82.49</v>
      </c>
      <c r="J4" s="1">
        <f t="shared" si="3"/>
        <v>2.4746999999999999</v>
      </c>
      <c r="K4" s="5">
        <v>0.6</v>
      </c>
      <c r="L4" s="1">
        <f t="shared" ref="L4:L17" si="4">K4*B4</f>
        <v>1.7999999999999999E-2</v>
      </c>
      <c r="M4" s="5">
        <v>3.2</v>
      </c>
      <c r="N4" s="1">
        <f t="shared" ref="N4:N17" si="5">M4*B4</f>
        <v>9.6000000000000002E-2</v>
      </c>
    </row>
    <row r="5" spans="1:14" x14ac:dyDescent="0.25">
      <c r="A5" s="1" t="s">
        <v>10</v>
      </c>
      <c r="B5" s="1">
        <v>0.5</v>
      </c>
      <c r="C5" s="5">
        <f>1-0.12</f>
        <v>0.88</v>
      </c>
      <c r="D5" s="1">
        <f t="shared" si="0"/>
        <v>0.44</v>
      </c>
      <c r="E5" s="5">
        <v>1.02</v>
      </c>
      <c r="F5" s="1">
        <f t="shared" si="1"/>
        <v>0.51</v>
      </c>
      <c r="G5" s="5">
        <v>440</v>
      </c>
      <c r="H5" s="1">
        <f t="shared" si="2"/>
        <v>220</v>
      </c>
      <c r="I5" s="5">
        <f>G5*0.9</f>
        <v>396</v>
      </c>
      <c r="J5" s="1">
        <f t="shared" si="3"/>
        <v>198</v>
      </c>
      <c r="K5" s="5">
        <v>2.9</v>
      </c>
      <c r="L5" s="1">
        <f t="shared" si="4"/>
        <v>1.45</v>
      </c>
      <c r="M5" s="5">
        <v>6.1</v>
      </c>
      <c r="N5" s="1">
        <f t="shared" si="5"/>
        <v>3.05</v>
      </c>
    </row>
    <row r="6" spans="1:14" x14ac:dyDescent="0.25">
      <c r="A6" s="1" t="s">
        <v>26</v>
      </c>
      <c r="B6" s="1">
        <v>1E-3</v>
      </c>
      <c r="C6" s="5">
        <f>1-0.112</f>
        <v>0.88800000000000001</v>
      </c>
      <c r="D6" s="1">
        <f t="shared" si="0"/>
        <v>8.8800000000000001E-4</v>
      </c>
      <c r="E6" s="5">
        <v>0.7</v>
      </c>
      <c r="F6" s="1">
        <f t="shared" si="1"/>
        <v>6.9999999999999999E-4</v>
      </c>
      <c r="G6" s="5">
        <v>321</v>
      </c>
      <c r="H6" s="1">
        <f t="shared" si="2"/>
        <v>0.32100000000000001</v>
      </c>
      <c r="I6" s="5">
        <f>G6*0.86</f>
        <v>276.06</v>
      </c>
      <c r="J6" s="1">
        <f t="shared" si="3"/>
        <v>0.27606000000000003</v>
      </c>
      <c r="K6" s="5">
        <v>3.2</v>
      </c>
      <c r="L6" s="1">
        <f t="shared" si="4"/>
        <v>3.2000000000000002E-3</v>
      </c>
      <c r="M6" s="5">
        <v>10.5</v>
      </c>
      <c r="N6" s="1">
        <f t="shared" si="5"/>
        <v>1.0500000000000001E-2</v>
      </c>
    </row>
    <row r="7" spans="1:14" x14ac:dyDescent="0.25">
      <c r="A7" s="1" t="s">
        <v>11</v>
      </c>
      <c r="B7" s="1">
        <v>0.1</v>
      </c>
      <c r="C7" s="5">
        <f>1-0.123</f>
        <v>0.877</v>
      </c>
      <c r="D7" s="1">
        <f t="shared" si="0"/>
        <v>8.77E-2</v>
      </c>
      <c r="E7" s="5">
        <v>0.82</v>
      </c>
      <c r="F7" s="1">
        <f t="shared" si="1"/>
        <v>8.2000000000000003E-2</v>
      </c>
      <c r="G7" s="5">
        <v>151</v>
      </c>
      <c r="H7" s="1">
        <f t="shared" si="2"/>
        <v>15.100000000000001</v>
      </c>
      <c r="I7" s="5">
        <f>G7*0.78</f>
        <v>117.78</v>
      </c>
      <c r="J7" s="1">
        <f t="shared" si="3"/>
        <v>11.778</v>
      </c>
      <c r="K7" s="5">
        <v>1.3</v>
      </c>
      <c r="L7" s="1">
        <f t="shared" si="4"/>
        <v>0.13</v>
      </c>
      <c r="M7" s="5">
        <v>9.6999999999999993</v>
      </c>
      <c r="N7" s="1">
        <f t="shared" si="5"/>
        <v>0.97</v>
      </c>
    </row>
    <row r="8" spans="1:14" x14ac:dyDescent="0.25">
      <c r="A8" s="1" t="s">
        <v>27</v>
      </c>
      <c r="B8" s="1">
        <v>0</v>
      </c>
      <c r="C8" s="5">
        <f>1-0.095</f>
        <v>0.90500000000000003</v>
      </c>
      <c r="D8" s="1">
        <f t="shared" si="0"/>
        <v>0</v>
      </c>
      <c r="E8" s="5">
        <v>0.82</v>
      </c>
      <c r="F8" s="1">
        <f t="shared" si="1"/>
        <v>0</v>
      </c>
      <c r="G8" s="5">
        <v>187</v>
      </c>
      <c r="H8" s="1">
        <f t="shared" si="2"/>
        <v>0</v>
      </c>
      <c r="I8" s="5">
        <f>G8*0.8</f>
        <v>149.6</v>
      </c>
      <c r="J8" s="1">
        <f t="shared" si="3"/>
        <v>0</v>
      </c>
      <c r="K8" s="5">
        <v>10.6</v>
      </c>
      <c r="L8" s="1">
        <f t="shared" si="4"/>
        <v>0</v>
      </c>
      <c r="M8" s="5">
        <v>2.8</v>
      </c>
      <c r="N8" s="1">
        <f t="shared" si="5"/>
        <v>0</v>
      </c>
    </row>
    <row r="9" spans="1:14" x14ac:dyDescent="0.25">
      <c r="A9" s="1" t="s">
        <v>28</v>
      </c>
      <c r="B9" s="1">
        <v>2.9999999999999997E-4</v>
      </c>
      <c r="C9" s="5">
        <f>1-0.097</f>
        <v>0.90300000000000002</v>
      </c>
      <c r="D9" s="1">
        <f t="shared" si="0"/>
        <v>2.7089999999999997E-4</v>
      </c>
      <c r="E9" s="5">
        <v>0.69</v>
      </c>
      <c r="F9" s="1">
        <f t="shared" si="1"/>
        <v>2.0699999999999996E-4</v>
      </c>
      <c r="G9" s="5">
        <v>187</v>
      </c>
      <c r="H9" s="1">
        <f t="shared" si="2"/>
        <v>5.6099999999999997E-2</v>
      </c>
      <c r="I9" s="5">
        <f>G9*0.8</f>
        <v>149.6</v>
      </c>
      <c r="J9" s="1">
        <f t="shared" si="3"/>
        <v>4.4879999999999996E-2</v>
      </c>
      <c r="K9" s="5">
        <v>17</v>
      </c>
      <c r="L9" s="1">
        <f t="shared" si="4"/>
        <v>5.0999999999999995E-3</v>
      </c>
      <c r="M9" s="5">
        <v>2.6</v>
      </c>
      <c r="N9" s="1">
        <f t="shared" si="5"/>
        <v>7.7999999999999999E-4</v>
      </c>
    </row>
    <row r="10" spans="1:14" x14ac:dyDescent="0.25">
      <c r="A10" s="1" t="s">
        <v>20</v>
      </c>
      <c r="B10" s="1">
        <v>1E-3</v>
      </c>
      <c r="C10" s="5">
        <f>1-0.083</f>
        <v>0.91700000000000004</v>
      </c>
      <c r="D10" s="1">
        <f t="shared" si="0"/>
        <v>9.1700000000000006E-4</v>
      </c>
      <c r="E10" s="5">
        <v>0.39</v>
      </c>
      <c r="F10" s="1">
        <f t="shared" si="1"/>
        <v>3.9000000000000005E-4</v>
      </c>
      <c r="G10" s="5">
        <v>37</v>
      </c>
      <c r="H10" s="1">
        <f t="shared" si="2"/>
        <v>3.6999999999999998E-2</v>
      </c>
      <c r="I10" s="5">
        <f>G10*0.2</f>
        <v>7.4</v>
      </c>
      <c r="J10" s="1">
        <f t="shared" si="3"/>
        <v>7.4000000000000003E-3</v>
      </c>
      <c r="K10" s="5">
        <v>3</v>
      </c>
      <c r="L10" s="1">
        <f t="shared" si="4"/>
        <v>3.0000000000000001E-3</v>
      </c>
      <c r="M10" s="5">
        <v>0.7</v>
      </c>
      <c r="N10" s="1">
        <f t="shared" si="5"/>
        <v>6.9999999999999999E-4</v>
      </c>
    </row>
    <row r="11" spans="1:14" x14ac:dyDescent="0.25">
      <c r="A11" s="1" t="s">
        <v>30</v>
      </c>
      <c r="B11" s="1">
        <v>0.44</v>
      </c>
      <c r="C11" s="5">
        <f>1-0.081</f>
        <v>0.91900000000000004</v>
      </c>
      <c r="D11" s="1">
        <f t="shared" ref="D11:D17" si="6">C11*B11</f>
        <v>0.40436</v>
      </c>
      <c r="E11" s="5">
        <v>0.94</v>
      </c>
      <c r="F11" s="1">
        <f t="shared" ref="F11:F17" si="7">E11*B11</f>
        <v>0.41359999999999997</v>
      </c>
      <c r="G11" s="5">
        <v>249</v>
      </c>
      <c r="H11" s="1">
        <f t="shared" ref="H11:H17" si="8">G11*B11</f>
        <v>109.56</v>
      </c>
      <c r="I11" s="5">
        <f>G11*0.72</f>
        <v>179.28</v>
      </c>
      <c r="J11" s="1">
        <f t="shared" si="3"/>
        <v>78.883200000000002</v>
      </c>
      <c r="K11" s="5">
        <v>1.2</v>
      </c>
      <c r="L11" s="1">
        <f t="shared" si="4"/>
        <v>0.52800000000000002</v>
      </c>
      <c r="M11" s="5">
        <v>7</v>
      </c>
      <c r="N11" s="1">
        <f t="shared" si="5"/>
        <v>3.08</v>
      </c>
    </row>
    <row r="12" spans="1:14" x14ac:dyDescent="0.25">
      <c r="A12" s="1" t="s">
        <v>21</v>
      </c>
      <c r="B12" s="1">
        <v>0.2</v>
      </c>
      <c r="C12" s="5">
        <f>1-0.742</f>
        <v>0.25800000000000001</v>
      </c>
      <c r="D12" s="1">
        <f t="shared" si="6"/>
        <v>5.1600000000000007E-2</v>
      </c>
      <c r="E12" s="5">
        <v>1.1100000000000001</v>
      </c>
      <c r="F12" s="1">
        <f t="shared" si="7"/>
        <v>0.22200000000000003</v>
      </c>
      <c r="G12" s="5">
        <v>263</v>
      </c>
      <c r="H12" s="1">
        <f>G12*D12</f>
        <v>13.570800000000002</v>
      </c>
      <c r="I12" s="5">
        <f>G12*0.6</f>
        <v>157.79999999999998</v>
      </c>
      <c r="J12" s="1">
        <f>I12*D12</f>
        <v>8.1424800000000008</v>
      </c>
      <c r="K12" s="5">
        <v>2.8</v>
      </c>
      <c r="L12" s="1">
        <f t="shared" si="4"/>
        <v>0.55999999999999994</v>
      </c>
      <c r="M12" s="5">
        <v>5</v>
      </c>
      <c r="N12" s="1">
        <f t="shared" si="5"/>
        <v>1</v>
      </c>
    </row>
    <row r="13" spans="1:14" x14ac:dyDescent="0.25">
      <c r="A13" s="1" t="s">
        <v>22</v>
      </c>
      <c r="B13" s="1">
        <v>1E-3</v>
      </c>
      <c r="C13" s="5">
        <f>1-0.101</f>
        <v>0.89900000000000002</v>
      </c>
      <c r="D13" s="1">
        <f t="shared" si="6"/>
        <v>8.9900000000000006E-4</v>
      </c>
      <c r="E13" s="5">
        <v>0.94</v>
      </c>
      <c r="F13" s="1">
        <f t="shared" si="7"/>
        <v>9.3999999999999997E-4</v>
      </c>
      <c r="G13" s="5">
        <v>92</v>
      </c>
      <c r="H13" s="1">
        <f t="shared" si="8"/>
        <v>9.1999999999999998E-2</v>
      </c>
      <c r="I13" s="5">
        <f>G13*0.63</f>
        <v>57.96</v>
      </c>
      <c r="J13" s="1">
        <f>I13*B13</f>
        <v>5.7960000000000005E-2</v>
      </c>
      <c r="K13" s="5">
        <v>9.8000000000000007</v>
      </c>
      <c r="L13" s="1">
        <f t="shared" si="4"/>
        <v>9.8000000000000014E-3</v>
      </c>
      <c r="M13" s="5">
        <v>1.1000000000000001</v>
      </c>
      <c r="N13" s="1">
        <f t="shared" si="5"/>
        <v>1.1000000000000001E-3</v>
      </c>
    </row>
    <row r="14" spans="1:14" x14ac:dyDescent="0.25">
      <c r="A14" s="1" t="s">
        <v>29</v>
      </c>
      <c r="B14" s="1">
        <v>0.3</v>
      </c>
      <c r="C14" s="5">
        <f>1-0.03</f>
        <v>0.97</v>
      </c>
      <c r="D14" s="1">
        <f t="shared" si="6"/>
        <v>0.29099999999999998</v>
      </c>
      <c r="E14" s="5">
        <v>0</v>
      </c>
      <c r="F14" s="1">
        <f t="shared" si="7"/>
        <v>0</v>
      </c>
      <c r="G14" s="5">
        <v>0</v>
      </c>
      <c r="H14" s="1">
        <f t="shared" si="8"/>
        <v>0</v>
      </c>
      <c r="I14" s="5">
        <v>0</v>
      </c>
      <c r="J14" s="1">
        <f>I14*B14</f>
        <v>0</v>
      </c>
      <c r="K14" s="5">
        <v>240</v>
      </c>
      <c r="L14" s="1">
        <f t="shared" si="4"/>
        <v>72</v>
      </c>
      <c r="M14" s="5">
        <v>201</v>
      </c>
      <c r="N14" s="1">
        <f t="shared" si="5"/>
        <v>60.3</v>
      </c>
    </row>
    <row r="15" spans="1:14" x14ac:dyDescent="0.25">
      <c r="A15" s="1" t="s">
        <v>23</v>
      </c>
      <c r="B15" s="1">
        <v>3.3000000000000002E-2</v>
      </c>
      <c r="C15" s="5">
        <f>1-0.02</f>
        <v>0.98</v>
      </c>
      <c r="D15" s="1">
        <f t="shared" si="6"/>
        <v>3.2340000000000001E-2</v>
      </c>
      <c r="E15" s="5">
        <v>0</v>
      </c>
      <c r="F15" s="1">
        <f t="shared" si="7"/>
        <v>0</v>
      </c>
      <c r="G15" s="5">
        <v>0</v>
      </c>
      <c r="H15" s="1">
        <f t="shared" si="8"/>
        <v>0</v>
      </c>
      <c r="I15" s="5">
        <v>0</v>
      </c>
      <c r="J15" s="1">
        <f>I15*B15</f>
        <v>0</v>
      </c>
      <c r="K15" s="5">
        <v>386</v>
      </c>
      <c r="L15" s="1">
        <f t="shared" si="4"/>
        <v>12.738000000000001</v>
      </c>
      <c r="M15" s="5">
        <v>0.1</v>
      </c>
      <c r="N15" s="1">
        <f t="shared" si="5"/>
        <v>3.3000000000000004E-3</v>
      </c>
    </row>
    <row r="16" spans="1:14" x14ac:dyDescent="0.25">
      <c r="A16" s="1" t="s">
        <v>24</v>
      </c>
      <c r="B16" s="1">
        <v>0</v>
      </c>
      <c r="C16" s="5">
        <v>1</v>
      </c>
      <c r="D16" s="1">
        <f t="shared" si="6"/>
        <v>0</v>
      </c>
      <c r="E16" s="5">
        <v>2.85</v>
      </c>
      <c r="F16" s="1">
        <f t="shared" si="7"/>
        <v>0</v>
      </c>
      <c r="G16" s="5">
        <v>0</v>
      </c>
      <c r="H16" s="1">
        <f t="shared" si="8"/>
        <v>0</v>
      </c>
      <c r="I16" s="5">
        <v>0</v>
      </c>
      <c r="J16" s="1">
        <f>I16*B16</f>
        <v>0</v>
      </c>
      <c r="K16" s="5">
        <v>0</v>
      </c>
      <c r="L16" s="1">
        <f t="shared" si="4"/>
        <v>0</v>
      </c>
      <c r="M16" s="5">
        <v>0</v>
      </c>
      <c r="N16" s="1">
        <f t="shared" si="5"/>
        <v>0</v>
      </c>
    </row>
    <row r="17" spans="1:14" x14ac:dyDescent="0.25">
      <c r="A17" s="1" t="s">
        <v>25</v>
      </c>
      <c r="B17" s="1">
        <v>1E-3</v>
      </c>
      <c r="C17" s="5">
        <f>1-0.08</f>
        <v>0.92</v>
      </c>
      <c r="D17" s="1">
        <f t="shared" si="6"/>
        <v>9.2000000000000003E-4</v>
      </c>
      <c r="E17" s="5">
        <v>1.1499999999999999</v>
      </c>
      <c r="F17" s="1">
        <f t="shared" si="7"/>
        <v>1.15E-3</v>
      </c>
      <c r="G17" s="5">
        <v>204</v>
      </c>
      <c r="H17" s="1">
        <f t="shared" si="8"/>
        <v>0.20400000000000001</v>
      </c>
      <c r="I17" s="5">
        <f>G17*0.8</f>
        <v>163.20000000000002</v>
      </c>
      <c r="J17" s="1">
        <f>I17*B17</f>
        <v>0.16320000000000001</v>
      </c>
      <c r="K17" s="5">
        <v>1.1000000000000001</v>
      </c>
      <c r="L17" s="1">
        <f t="shared" si="4"/>
        <v>1.1000000000000001E-3</v>
      </c>
      <c r="M17" s="5">
        <v>5.3</v>
      </c>
      <c r="N17" s="1">
        <f t="shared" si="5"/>
        <v>5.3E-3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</row>
    <row r="19" spans="1:14" x14ac:dyDescent="0.25">
      <c r="A19" s="1" t="s">
        <v>18</v>
      </c>
      <c r="B19" s="1">
        <f>SUM(B3:B17)</f>
        <v>1.6292999999999997</v>
      </c>
      <c r="C19" s="1"/>
      <c r="D19" s="1">
        <f>SUM(D3:D17)</f>
        <v>1.3569188999999999</v>
      </c>
      <c r="E19" s="1"/>
      <c r="F19" s="1">
        <f>SUM(F3:F17)</f>
        <v>1.2845269999999998</v>
      </c>
      <c r="G19" s="1"/>
      <c r="H19" s="1">
        <f>SUM(H3:H17)</f>
        <v>363.98090000000002</v>
      </c>
      <c r="I19" s="1"/>
      <c r="J19" s="1">
        <f>SUM(J3:J17)</f>
        <v>300.91687999999999</v>
      </c>
      <c r="K19" s="1"/>
      <c r="L19" s="1">
        <f>SUM(L3:L18)</f>
        <v>87.452799999999996</v>
      </c>
      <c r="M19" s="1"/>
      <c r="N19" s="1">
        <f>SUM(N3:N18)</f>
        <v>68.572679999999991</v>
      </c>
    </row>
    <row r="20" spans="1:14" x14ac:dyDescent="0.25">
      <c r="A20" s="3"/>
      <c r="B20" s="3"/>
      <c r="C20" s="4"/>
      <c r="D20" s="4" t="s">
        <v>2</v>
      </c>
      <c r="E20" s="4"/>
      <c r="F20" s="4" t="s">
        <v>4</v>
      </c>
      <c r="G20" s="4"/>
      <c r="H20" s="4" t="s">
        <v>6</v>
      </c>
      <c r="I20" s="4"/>
      <c r="J20" s="4" t="s">
        <v>31</v>
      </c>
      <c r="K20" s="4"/>
      <c r="L20" s="3" t="s">
        <v>14</v>
      </c>
      <c r="M20" s="3"/>
      <c r="N20" s="3" t="s">
        <v>32</v>
      </c>
    </row>
    <row r="21" spans="1:14" x14ac:dyDescent="0.25">
      <c r="A21" s="1" t="s">
        <v>19</v>
      </c>
      <c r="B21" s="1"/>
      <c r="C21" s="1"/>
      <c r="D21" s="1">
        <v>1.4</v>
      </c>
      <c r="E21" s="1"/>
      <c r="F21" s="1">
        <v>2</v>
      </c>
      <c r="G21" s="1"/>
      <c r="H21" s="1"/>
      <c r="I21" s="1"/>
      <c r="J21" s="1">
        <v>300</v>
      </c>
      <c r="K21" s="1"/>
      <c r="L21" s="1">
        <v>180</v>
      </c>
      <c r="M21" s="1"/>
      <c r="N21" s="1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B12" sqref="B12"/>
    </sheetView>
  </sheetViews>
  <sheetFormatPr baseColWidth="10" defaultRowHeight="15" x14ac:dyDescent="0.25"/>
  <cols>
    <col min="3" max="3" width="6.140625" customWidth="1"/>
    <col min="5" max="5" width="5.7109375" customWidth="1"/>
    <col min="7" max="7" width="5.85546875" customWidth="1"/>
    <col min="9" max="9" width="6.140625" customWidth="1"/>
    <col min="11" max="11" width="6.7109375" customWidth="1"/>
    <col min="13" max="13" width="7" customWidth="1"/>
  </cols>
  <sheetData>
    <row r="1" spans="1:14" x14ac:dyDescent="0.25">
      <c r="A1" t="s">
        <v>0</v>
      </c>
    </row>
    <row r="2" spans="1:14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16</v>
      </c>
      <c r="J2" s="1" t="s">
        <v>17</v>
      </c>
      <c r="K2" s="1" t="s">
        <v>14</v>
      </c>
      <c r="L2" s="1" t="s">
        <v>13</v>
      </c>
      <c r="M2" s="1" t="s">
        <v>12</v>
      </c>
      <c r="N2" s="1" t="s">
        <v>15</v>
      </c>
    </row>
    <row r="3" spans="1:14" x14ac:dyDescent="0.25">
      <c r="A3" s="1" t="s">
        <v>8</v>
      </c>
      <c r="B3" s="1">
        <v>0.33</v>
      </c>
      <c r="C3" s="5">
        <f>1-0.138</f>
        <v>0.86199999999999999</v>
      </c>
      <c r="D3" s="1">
        <f t="shared" ref="D3:D10" si="0">C3*B3</f>
        <v>0.28445999999999999</v>
      </c>
      <c r="E3" s="5">
        <v>1.07</v>
      </c>
      <c r="F3" s="1">
        <f t="shared" ref="F3:F10" si="1">E3*B3</f>
        <v>0.35310000000000002</v>
      </c>
      <c r="G3" s="5">
        <f>7.5*10</f>
        <v>75</v>
      </c>
      <c r="H3" s="1">
        <f t="shared" ref="H3:H10" si="2">G3*B3</f>
        <v>24.75</v>
      </c>
      <c r="I3" s="5">
        <f>G3*66/100</f>
        <v>49.5</v>
      </c>
      <c r="J3" s="1">
        <f t="shared" ref="J3:J11" si="3">I3*B3</f>
        <v>16.335000000000001</v>
      </c>
      <c r="K3" s="5">
        <v>0.3</v>
      </c>
      <c r="L3" s="1">
        <f>K3*B3</f>
        <v>9.9000000000000005E-2</v>
      </c>
      <c r="M3" s="5">
        <v>2.5</v>
      </c>
      <c r="N3" s="1">
        <f>M3*B3</f>
        <v>0.82500000000000007</v>
      </c>
    </row>
    <row r="4" spans="1:14" x14ac:dyDescent="0.25">
      <c r="A4" s="1" t="s">
        <v>9</v>
      </c>
      <c r="B4" s="1">
        <v>0.33</v>
      </c>
      <c r="C4" s="5">
        <f>1-(9.8/100)</f>
        <v>0.90200000000000002</v>
      </c>
      <c r="D4" s="1">
        <f t="shared" si="0"/>
        <v>0.29766000000000004</v>
      </c>
      <c r="E4" s="5">
        <v>1</v>
      </c>
      <c r="F4" s="1">
        <f t="shared" si="1"/>
        <v>0.33</v>
      </c>
      <c r="G4" s="5">
        <f>11.3*10</f>
        <v>113</v>
      </c>
      <c r="H4" s="1">
        <f t="shared" si="2"/>
        <v>37.29</v>
      </c>
      <c r="I4" s="5">
        <f>G4*73/100</f>
        <v>82.49</v>
      </c>
      <c r="J4" s="1">
        <f t="shared" si="3"/>
        <v>27.221699999999998</v>
      </c>
      <c r="K4" s="5">
        <v>0.6</v>
      </c>
      <c r="L4" s="1">
        <f t="shared" ref="L4:L17" si="4">K4*B4</f>
        <v>0.19800000000000001</v>
      </c>
      <c r="M4" s="5">
        <v>3.2</v>
      </c>
      <c r="N4" s="1">
        <f t="shared" ref="N4:N17" si="5">M4*B4</f>
        <v>1.056</v>
      </c>
    </row>
    <row r="5" spans="1:14" x14ac:dyDescent="0.25">
      <c r="A5" s="1" t="s">
        <v>10</v>
      </c>
      <c r="B5" s="1">
        <v>0.1</v>
      </c>
      <c r="C5" s="5">
        <f>1-0.12</f>
        <v>0.88</v>
      </c>
      <c r="D5" s="1">
        <f t="shared" si="0"/>
        <v>8.8000000000000009E-2</v>
      </c>
      <c r="E5" s="5">
        <v>1.02</v>
      </c>
      <c r="F5" s="1">
        <f t="shared" si="1"/>
        <v>0.10200000000000001</v>
      </c>
      <c r="G5" s="5">
        <v>440</v>
      </c>
      <c r="H5" s="1">
        <f t="shared" si="2"/>
        <v>44</v>
      </c>
      <c r="I5" s="5">
        <f>G5*0.9</f>
        <v>396</v>
      </c>
      <c r="J5" s="1">
        <f t="shared" si="3"/>
        <v>39.6</v>
      </c>
      <c r="K5" s="5">
        <v>2.9</v>
      </c>
      <c r="L5" s="1">
        <f t="shared" si="4"/>
        <v>0.28999999999999998</v>
      </c>
      <c r="M5" s="5">
        <v>6.1</v>
      </c>
      <c r="N5" s="1">
        <f t="shared" si="5"/>
        <v>0.61</v>
      </c>
    </row>
    <row r="6" spans="1:14" x14ac:dyDescent="0.25">
      <c r="A6" s="1" t="s">
        <v>26</v>
      </c>
      <c r="B6" s="1">
        <v>0.01</v>
      </c>
      <c r="C6" s="5">
        <f>1-0.112</f>
        <v>0.88800000000000001</v>
      </c>
      <c r="D6" s="1">
        <f t="shared" si="0"/>
        <v>8.8800000000000007E-3</v>
      </c>
      <c r="E6" s="5">
        <v>0.7</v>
      </c>
      <c r="F6" s="1">
        <f t="shared" si="1"/>
        <v>6.9999999999999993E-3</v>
      </c>
      <c r="G6" s="5">
        <v>321</v>
      </c>
      <c r="H6" s="1">
        <f t="shared" si="2"/>
        <v>3.21</v>
      </c>
      <c r="I6" s="5">
        <f>G6*0.86</f>
        <v>276.06</v>
      </c>
      <c r="J6" s="1">
        <f t="shared" si="3"/>
        <v>2.7606000000000002</v>
      </c>
      <c r="K6" s="5">
        <v>3.2</v>
      </c>
      <c r="L6" s="1">
        <f t="shared" si="4"/>
        <v>3.2000000000000001E-2</v>
      </c>
      <c r="M6" s="5">
        <v>10.5</v>
      </c>
      <c r="N6" s="1">
        <f t="shared" si="5"/>
        <v>0.105</v>
      </c>
    </row>
    <row r="7" spans="1:14" x14ac:dyDescent="0.25">
      <c r="A7" s="1" t="s">
        <v>11</v>
      </c>
      <c r="B7" s="1">
        <v>0.1</v>
      </c>
      <c r="C7" s="5">
        <f>1-0.123</f>
        <v>0.877</v>
      </c>
      <c r="D7" s="1">
        <f t="shared" si="0"/>
        <v>8.77E-2</v>
      </c>
      <c r="E7" s="5">
        <v>0.82</v>
      </c>
      <c r="F7" s="1">
        <f t="shared" si="1"/>
        <v>8.2000000000000003E-2</v>
      </c>
      <c r="G7" s="5">
        <v>151</v>
      </c>
      <c r="H7" s="1">
        <f t="shared" si="2"/>
        <v>15.100000000000001</v>
      </c>
      <c r="I7" s="5">
        <f>G7*0.78</f>
        <v>117.78</v>
      </c>
      <c r="J7" s="1">
        <f t="shared" si="3"/>
        <v>11.778</v>
      </c>
      <c r="K7" s="5">
        <v>1.3</v>
      </c>
      <c r="L7" s="1">
        <f t="shared" si="4"/>
        <v>0.13</v>
      </c>
      <c r="M7" s="5">
        <v>9.6999999999999993</v>
      </c>
      <c r="N7" s="1">
        <f t="shared" si="5"/>
        <v>0.97</v>
      </c>
    </row>
    <row r="8" spans="1:14" x14ac:dyDescent="0.25">
      <c r="A8" s="1" t="s">
        <v>27</v>
      </c>
      <c r="B8" s="1">
        <v>0</v>
      </c>
      <c r="C8" s="5">
        <f>1-0.095</f>
        <v>0.90500000000000003</v>
      </c>
      <c r="D8" s="1">
        <f t="shared" si="0"/>
        <v>0</v>
      </c>
      <c r="E8" s="5">
        <v>0.82</v>
      </c>
      <c r="F8" s="1">
        <f t="shared" si="1"/>
        <v>0</v>
      </c>
      <c r="G8" s="5">
        <v>187</v>
      </c>
      <c r="H8" s="1">
        <f t="shared" si="2"/>
        <v>0</v>
      </c>
      <c r="I8" s="5">
        <f>G8*0.8</f>
        <v>149.6</v>
      </c>
      <c r="J8" s="1">
        <f t="shared" si="3"/>
        <v>0</v>
      </c>
      <c r="K8" s="5">
        <v>10.6</v>
      </c>
      <c r="L8" s="1">
        <f t="shared" si="4"/>
        <v>0</v>
      </c>
      <c r="M8" s="5">
        <v>2.8</v>
      </c>
      <c r="N8" s="1">
        <f t="shared" si="5"/>
        <v>0</v>
      </c>
    </row>
    <row r="9" spans="1:14" x14ac:dyDescent="0.25">
      <c r="A9" s="1" t="s">
        <v>28</v>
      </c>
      <c r="B9" s="1"/>
      <c r="C9" s="5">
        <f>1-0.097</f>
        <v>0.90300000000000002</v>
      </c>
      <c r="D9" s="1">
        <f t="shared" si="0"/>
        <v>0</v>
      </c>
      <c r="E9" s="5">
        <v>0.69</v>
      </c>
      <c r="F9" s="1">
        <f t="shared" si="1"/>
        <v>0</v>
      </c>
      <c r="G9" s="5">
        <v>187</v>
      </c>
      <c r="H9" s="1">
        <f t="shared" si="2"/>
        <v>0</v>
      </c>
      <c r="I9" s="5">
        <f>G9*0.8</f>
        <v>149.6</v>
      </c>
      <c r="J9" s="1">
        <f t="shared" si="3"/>
        <v>0</v>
      </c>
      <c r="K9" s="5">
        <v>17</v>
      </c>
      <c r="L9" s="1">
        <f t="shared" si="4"/>
        <v>0</v>
      </c>
      <c r="M9" s="5">
        <v>2.6</v>
      </c>
      <c r="N9" s="1">
        <f t="shared" si="5"/>
        <v>0</v>
      </c>
    </row>
    <row r="10" spans="1:14" x14ac:dyDescent="0.25">
      <c r="A10" s="1" t="s">
        <v>20</v>
      </c>
      <c r="B10" s="1"/>
      <c r="C10" s="5">
        <f>1-0.083</f>
        <v>0.91700000000000004</v>
      </c>
      <c r="D10" s="1">
        <f t="shared" si="0"/>
        <v>0</v>
      </c>
      <c r="E10" s="5">
        <v>0.39</v>
      </c>
      <c r="F10" s="1">
        <f t="shared" si="1"/>
        <v>0</v>
      </c>
      <c r="G10" s="5">
        <v>37</v>
      </c>
      <c r="H10" s="1">
        <f t="shared" si="2"/>
        <v>0</v>
      </c>
      <c r="I10" s="5">
        <f>G10*0.2</f>
        <v>7.4</v>
      </c>
      <c r="J10" s="1">
        <f t="shared" si="3"/>
        <v>0</v>
      </c>
      <c r="K10" s="5">
        <v>3</v>
      </c>
      <c r="L10" s="1">
        <f t="shared" si="4"/>
        <v>0</v>
      </c>
      <c r="M10" s="5">
        <v>0.7</v>
      </c>
      <c r="N10" s="1">
        <f t="shared" si="5"/>
        <v>0</v>
      </c>
    </row>
    <row r="11" spans="1:14" x14ac:dyDescent="0.25">
      <c r="A11" s="1" t="s">
        <v>30</v>
      </c>
      <c r="B11" s="1">
        <v>0</v>
      </c>
      <c r="C11" s="5">
        <f>1-0.081</f>
        <v>0.91900000000000004</v>
      </c>
      <c r="D11" s="1">
        <f t="shared" ref="D11:D17" si="6">C11*B11</f>
        <v>0</v>
      </c>
      <c r="E11" s="5">
        <v>0.94</v>
      </c>
      <c r="F11" s="1">
        <f t="shared" ref="F11:F17" si="7">E11*B11</f>
        <v>0</v>
      </c>
      <c r="G11" s="5">
        <v>249</v>
      </c>
      <c r="H11" s="1">
        <f t="shared" ref="H11:H17" si="8">G11*B11</f>
        <v>0</v>
      </c>
      <c r="I11" s="5">
        <f>G11*0.72</f>
        <v>179.28</v>
      </c>
      <c r="J11" s="1">
        <f t="shared" si="3"/>
        <v>0</v>
      </c>
      <c r="K11" s="5">
        <v>1.2</v>
      </c>
      <c r="L11" s="1">
        <f t="shared" si="4"/>
        <v>0</v>
      </c>
      <c r="M11" s="5">
        <v>7</v>
      </c>
      <c r="N11" s="1">
        <f t="shared" si="5"/>
        <v>0</v>
      </c>
    </row>
    <row r="12" spans="1:14" x14ac:dyDescent="0.25">
      <c r="A12" s="1" t="s">
        <v>21</v>
      </c>
      <c r="B12" s="1">
        <v>0.1</v>
      </c>
      <c r="C12" s="5">
        <f>1-0.742</f>
        <v>0.25800000000000001</v>
      </c>
      <c r="D12" s="1">
        <f t="shared" si="6"/>
        <v>2.5800000000000003E-2</v>
      </c>
      <c r="E12" s="5">
        <v>1.1100000000000001</v>
      </c>
      <c r="F12" s="1">
        <f t="shared" si="7"/>
        <v>0.11100000000000002</v>
      </c>
      <c r="G12" s="5">
        <v>263</v>
      </c>
      <c r="H12" s="1">
        <f>G12*D12</f>
        <v>6.785400000000001</v>
      </c>
      <c r="I12" s="5">
        <f>G12*0.6</f>
        <v>157.79999999999998</v>
      </c>
      <c r="J12" s="1">
        <f>I12*D12</f>
        <v>4.0712400000000004</v>
      </c>
      <c r="K12" s="5">
        <v>2.8</v>
      </c>
      <c r="L12" s="1">
        <f t="shared" si="4"/>
        <v>0.27999999999999997</v>
      </c>
      <c r="M12" s="5">
        <v>5</v>
      </c>
      <c r="N12" s="1">
        <f t="shared" si="5"/>
        <v>0.5</v>
      </c>
    </row>
    <row r="13" spans="1:14" x14ac:dyDescent="0.25">
      <c r="A13" s="1" t="s">
        <v>22</v>
      </c>
      <c r="B13" s="1">
        <v>0</v>
      </c>
      <c r="C13" s="5">
        <f>1-0.101</f>
        <v>0.89900000000000002</v>
      </c>
      <c r="D13" s="1">
        <f t="shared" si="6"/>
        <v>0</v>
      </c>
      <c r="E13" s="5">
        <v>0.94</v>
      </c>
      <c r="F13" s="1">
        <f t="shared" si="7"/>
        <v>0</v>
      </c>
      <c r="G13" s="5">
        <v>92</v>
      </c>
      <c r="H13" s="1">
        <f t="shared" si="8"/>
        <v>0</v>
      </c>
      <c r="I13" s="5">
        <f>G13*0.63</f>
        <v>57.96</v>
      </c>
      <c r="J13" s="1">
        <f>I13*B13</f>
        <v>0</v>
      </c>
      <c r="K13" s="5">
        <v>9.8000000000000007</v>
      </c>
      <c r="L13" s="1">
        <f t="shared" si="4"/>
        <v>0</v>
      </c>
      <c r="M13" s="5">
        <v>1.1000000000000001</v>
      </c>
      <c r="N13" s="1">
        <f t="shared" si="5"/>
        <v>0</v>
      </c>
    </row>
    <row r="14" spans="1:14" x14ac:dyDescent="0.25">
      <c r="A14" s="1" t="s">
        <v>29</v>
      </c>
      <c r="B14" s="1">
        <v>0.13</v>
      </c>
      <c r="C14" s="5">
        <f>1-0.03</f>
        <v>0.97</v>
      </c>
      <c r="D14" s="1">
        <f t="shared" si="6"/>
        <v>0.12609999999999999</v>
      </c>
      <c r="E14" s="5">
        <v>0</v>
      </c>
      <c r="F14" s="1">
        <f t="shared" si="7"/>
        <v>0</v>
      </c>
      <c r="G14" s="5">
        <v>0</v>
      </c>
      <c r="H14" s="1">
        <f t="shared" si="8"/>
        <v>0</v>
      </c>
      <c r="I14" s="5">
        <v>0</v>
      </c>
      <c r="J14" s="1">
        <f>I14*B14</f>
        <v>0</v>
      </c>
      <c r="K14" s="5">
        <v>240</v>
      </c>
      <c r="L14" s="1">
        <f t="shared" si="4"/>
        <v>31.200000000000003</v>
      </c>
      <c r="M14" s="5">
        <v>201</v>
      </c>
      <c r="N14" s="1">
        <f t="shared" si="5"/>
        <v>26.130000000000003</v>
      </c>
    </row>
    <row r="15" spans="1:14" x14ac:dyDescent="0.25">
      <c r="A15" s="1" t="s">
        <v>23</v>
      </c>
      <c r="B15" s="1">
        <v>4.0000000000000001E-3</v>
      </c>
      <c r="C15" s="5">
        <f>1-0.02</f>
        <v>0.98</v>
      </c>
      <c r="D15" s="1">
        <f t="shared" si="6"/>
        <v>3.9199999999999999E-3</v>
      </c>
      <c r="E15" s="5">
        <v>0</v>
      </c>
      <c r="F15" s="1">
        <f t="shared" si="7"/>
        <v>0</v>
      </c>
      <c r="G15" s="5">
        <v>0</v>
      </c>
      <c r="H15" s="1">
        <f t="shared" si="8"/>
        <v>0</v>
      </c>
      <c r="I15" s="5">
        <v>0</v>
      </c>
      <c r="J15" s="1">
        <f>I15*B15</f>
        <v>0</v>
      </c>
      <c r="K15" s="5">
        <v>386</v>
      </c>
      <c r="L15" s="1">
        <f t="shared" si="4"/>
        <v>1.544</v>
      </c>
      <c r="M15" s="5">
        <v>0.1</v>
      </c>
      <c r="N15" s="1">
        <f t="shared" si="5"/>
        <v>4.0000000000000002E-4</v>
      </c>
    </row>
    <row r="16" spans="1:14" x14ac:dyDescent="0.25">
      <c r="A16" s="1" t="s">
        <v>24</v>
      </c>
      <c r="B16" s="1">
        <v>0.01</v>
      </c>
      <c r="C16" s="5">
        <v>1</v>
      </c>
      <c r="D16" s="1">
        <f t="shared" si="6"/>
        <v>0.01</v>
      </c>
      <c r="E16" s="5">
        <v>2.85</v>
      </c>
      <c r="F16" s="1">
        <f t="shared" si="7"/>
        <v>2.8500000000000001E-2</v>
      </c>
      <c r="G16" s="5">
        <v>0</v>
      </c>
      <c r="H16" s="1">
        <f t="shared" si="8"/>
        <v>0</v>
      </c>
      <c r="I16" s="5">
        <v>0</v>
      </c>
      <c r="J16" s="1">
        <f>I16*B16</f>
        <v>0</v>
      </c>
      <c r="K16" s="5">
        <v>0</v>
      </c>
      <c r="L16" s="1">
        <f t="shared" si="4"/>
        <v>0</v>
      </c>
      <c r="M16" s="5">
        <v>0</v>
      </c>
      <c r="N16" s="1">
        <f t="shared" si="5"/>
        <v>0</v>
      </c>
    </row>
    <row r="17" spans="1:14" x14ac:dyDescent="0.25">
      <c r="A17" s="1" t="s">
        <v>25</v>
      </c>
      <c r="B17" s="1">
        <v>0</v>
      </c>
      <c r="C17" s="5">
        <f>1-0.08</f>
        <v>0.92</v>
      </c>
      <c r="D17" s="1">
        <f t="shared" si="6"/>
        <v>0</v>
      </c>
      <c r="E17" s="5">
        <v>1.1499999999999999</v>
      </c>
      <c r="F17" s="1">
        <f t="shared" si="7"/>
        <v>0</v>
      </c>
      <c r="G17" s="5">
        <v>204</v>
      </c>
      <c r="H17" s="1">
        <f t="shared" si="8"/>
        <v>0</v>
      </c>
      <c r="I17" s="5">
        <f>G17*0.8</f>
        <v>163.20000000000002</v>
      </c>
      <c r="J17" s="1">
        <f>I17*B17</f>
        <v>0</v>
      </c>
      <c r="K17" s="5">
        <v>1.1000000000000001</v>
      </c>
      <c r="L17" s="1">
        <f t="shared" si="4"/>
        <v>0</v>
      </c>
      <c r="M17" s="5">
        <v>5.3</v>
      </c>
      <c r="N17" s="1">
        <f t="shared" si="5"/>
        <v>0</v>
      </c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"/>
      <c r="M18" s="1"/>
      <c r="N18" s="1"/>
    </row>
    <row r="19" spans="1:14" x14ac:dyDescent="0.25">
      <c r="A19" s="1" t="s">
        <v>18</v>
      </c>
      <c r="B19" s="1">
        <f>SUM(B3:B10)</f>
        <v>0.87</v>
      </c>
      <c r="C19" s="1"/>
      <c r="D19" s="1">
        <f>SUM(D3:D17)</f>
        <v>0.93252000000000002</v>
      </c>
      <c r="E19" s="1"/>
      <c r="F19" s="1">
        <f>SUM(F3:F17)</f>
        <v>1.0136000000000001</v>
      </c>
      <c r="G19" s="1"/>
      <c r="H19" s="1">
        <f>SUM(H3:H10)</f>
        <v>124.35</v>
      </c>
      <c r="I19" s="1"/>
      <c r="J19" s="1">
        <f>SUM(J3:J17)</f>
        <v>101.76654000000001</v>
      </c>
      <c r="K19" s="1"/>
      <c r="L19" s="1">
        <f>SUM(L3:L18)</f>
        <v>33.772999999999996</v>
      </c>
      <c r="M19" s="1"/>
      <c r="N19" s="1">
        <f>SUM(N3:N18)</f>
        <v>30.196400000000001</v>
      </c>
    </row>
    <row r="20" spans="1:14" x14ac:dyDescent="0.25">
      <c r="A20" s="3"/>
      <c r="B20" s="3"/>
      <c r="C20" s="4"/>
      <c r="D20" s="4" t="s">
        <v>2</v>
      </c>
      <c r="E20" s="4"/>
      <c r="F20" s="4" t="s">
        <v>4</v>
      </c>
      <c r="G20" s="4"/>
      <c r="H20" s="4" t="s">
        <v>6</v>
      </c>
      <c r="I20" s="4"/>
      <c r="J20" s="4" t="s">
        <v>31</v>
      </c>
      <c r="K20" s="4"/>
      <c r="L20" s="3" t="s">
        <v>14</v>
      </c>
      <c r="M20" s="3"/>
      <c r="N20" s="3" t="s">
        <v>32</v>
      </c>
    </row>
    <row r="21" spans="1:14" x14ac:dyDescent="0.25">
      <c r="A21" s="1" t="s">
        <v>19</v>
      </c>
      <c r="B21" s="1"/>
      <c r="C21" s="1"/>
      <c r="D21" s="1">
        <v>1</v>
      </c>
      <c r="E21" s="1"/>
      <c r="F21" s="1">
        <v>1.1000000000000001</v>
      </c>
      <c r="G21" s="1"/>
      <c r="H21" s="1"/>
      <c r="I21" s="1"/>
      <c r="J21" s="1">
        <v>100</v>
      </c>
      <c r="K21" s="1"/>
      <c r="L21" s="1">
        <v>50</v>
      </c>
      <c r="M21" s="1"/>
      <c r="N21" s="1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Ración vaca</vt:lpstr>
      <vt:lpstr>Ración oveja</vt:lpstr>
      <vt:lpstr>Ración cabra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 de Windows</cp:lastModifiedBy>
  <dcterms:created xsi:type="dcterms:W3CDTF">2013-04-04T07:21:13Z</dcterms:created>
  <dcterms:modified xsi:type="dcterms:W3CDTF">2018-11-13T07:03:38Z</dcterms:modified>
</cp:coreProperties>
</file>