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P-DUAL PROYECTO II\PERMISOS-OTROS DOCUMENTOS\ARCHIVOS CLEAN\"/>
    </mc:Choice>
  </mc:AlternateContent>
  <bookViews>
    <workbookView xWindow="405" yWindow="60" windowWidth="15480" windowHeight="5295" activeTab="2"/>
  </bookViews>
  <sheets>
    <sheet name="INICIO" sheetId="7" r:id="rId1"/>
    <sheet name="Consideraciones" sheetId="6" r:id="rId2"/>
    <sheet name="ALUMNADO-FP Dual" sheetId="2" r:id="rId3"/>
    <sheet name="parte a" sheetId="1" r:id="rId4"/>
    <sheet name="Parte b" sheetId="3" r:id="rId5"/>
    <sheet name="Comportamiento alumnado" sheetId="5" r:id="rId6"/>
    <sheet name="Notas 1º evaluación" sheetId="8" r:id="rId7"/>
    <sheet name="lista definitiva" sheetId="9" r:id="rId8"/>
    <sheet name="CURSO 201920" sheetId="12" r:id="rId9"/>
    <sheet name="eurodual" sheetId="11" r:id="rId10"/>
  </sheets>
  <externalReferences>
    <externalReference r:id="rId11"/>
  </externalReferences>
  <definedNames>
    <definedName name="_xlnm._FilterDatabase" localSheetId="9" hidden="1">eurodual!$C$6:$I$17</definedName>
    <definedName name="_xlnm._FilterDatabase" localSheetId="7" hidden="1">'lista definitiva'!$A$2:$G$26</definedName>
    <definedName name="_xlnm._FilterDatabase" localSheetId="6" hidden="1">'Notas 1º evaluación'!$A$3:$I$28</definedName>
    <definedName name="_xlnm._FilterDatabase" localSheetId="3" hidden="1">'parte a'!$B$2:$O$4</definedName>
  </definedNames>
  <calcPr calcId="162913"/>
</workbook>
</file>

<file path=xl/calcChain.xml><?xml version="1.0" encoding="utf-8"?>
<calcChain xmlns="http://schemas.openxmlformats.org/spreadsheetml/2006/main">
  <c r="L26" i="12" l="1"/>
  <c r="L25" i="12"/>
  <c r="L24" i="12"/>
  <c r="L23" i="12"/>
  <c r="L22" i="12"/>
  <c r="L21" i="12"/>
  <c r="L20" i="12"/>
  <c r="L19" i="12"/>
  <c r="L18" i="12"/>
  <c r="L17" i="12"/>
  <c r="M17" i="12" s="1"/>
  <c r="L16" i="12"/>
  <c r="L15" i="12"/>
  <c r="L14" i="12"/>
  <c r="L13" i="12"/>
  <c r="M13" i="12" s="1"/>
  <c r="L12" i="12"/>
  <c r="L11" i="12"/>
  <c r="L10" i="12"/>
  <c r="M10" i="12" s="1"/>
  <c r="L9" i="12"/>
  <c r="M9" i="12" s="1"/>
  <c r="L8" i="12"/>
  <c r="L7" i="12"/>
  <c r="L6" i="12"/>
  <c r="M6" i="12" s="1"/>
  <c r="L5" i="12"/>
  <c r="M5" i="12" s="1"/>
  <c r="L4" i="12"/>
  <c r="L3" i="12"/>
  <c r="M3" i="12" s="1"/>
  <c r="N26" i="12"/>
  <c r="N25" i="12"/>
  <c r="O25" i="12" s="1"/>
  <c r="N24" i="12"/>
  <c r="N23" i="12"/>
  <c r="O23" i="12" s="1"/>
  <c r="N22" i="12"/>
  <c r="N21" i="12"/>
  <c r="O21" i="12" s="1"/>
  <c r="N20" i="12"/>
  <c r="N19" i="12"/>
  <c r="N18" i="12"/>
  <c r="N17" i="12"/>
  <c r="N16" i="12"/>
  <c r="N15" i="12"/>
  <c r="O15" i="12" s="1"/>
  <c r="N14" i="12"/>
  <c r="N13" i="12"/>
  <c r="O13" i="12" s="1"/>
  <c r="N12" i="12"/>
  <c r="N11" i="12"/>
  <c r="N10" i="12"/>
  <c r="N9" i="12"/>
  <c r="N8" i="12"/>
  <c r="N7" i="12"/>
  <c r="O7" i="12" s="1"/>
  <c r="N6" i="12"/>
  <c r="N5" i="12"/>
  <c r="O5" i="12" s="1"/>
  <c r="N4" i="12"/>
  <c r="N3" i="12"/>
  <c r="O3" i="12" s="1"/>
  <c r="M26" i="12"/>
  <c r="M25" i="12"/>
  <c r="M24" i="12"/>
  <c r="M23" i="12"/>
  <c r="M22" i="12"/>
  <c r="M21" i="12"/>
  <c r="M20" i="12"/>
  <c r="M19" i="12"/>
  <c r="M18" i="12"/>
  <c r="M16" i="12"/>
  <c r="M15" i="12"/>
  <c r="M14" i="12"/>
  <c r="M12" i="12"/>
  <c r="M11" i="12"/>
  <c r="M8" i="12"/>
  <c r="M7" i="12"/>
  <c r="M4" i="12"/>
  <c r="G27" i="12"/>
  <c r="F27" i="12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G29" i="8"/>
  <c r="F29" i="8"/>
  <c r="E29" i="8"/>
  <c r="D29" i="8"/>
  <c r="G28" i="8"/>
  <c r="F28" i="8"/>
  <c r="E28" i="8"/>
  <c r="D28" i="8"/>
  <c r="C28" i="8"/>
  <c r="C29" i="8"/>
  <c r="B5" i="8"/>
  <c r="H5" i="8"/>
  <c r="I5" i="8" s="1"/>
  <c r="J5" i="8"/>
  <c r="H5" i="12" s="1"/>
  <c r="I5" i="12" s="1"/>
  <c r="B6" i="8"/>
  <c r="H6" i="8"/>
  <c r="I6" i="8" s="1"/>
  <c r="J6" i="8"/>
  <c r="H6" i="12" s="1"/>
  <c r="I6" i="12" s="1"/>
  <c r="B7" i="8"/>
  <c r="H7" i="8"/>
  <c r="I7" i="8" s="1"/>
  <c r="J7" i="8"/>
  <c r="H7" i="12" s="1"/>
  <c r="I7" i="12" s="1"/>
  <c r="B8" i="8"/>
  <c r="H8" i="8"/>
  <c r="I8" i="8" s="1"/>
  <c r="J8" i="8"/>
  <c r="H8" i="12" s="1"/>
  <c r="I8" i="12" s="1"/>
  <c r="B9" i="8"/>
  <c r="H9" i="8"/>
  <c r="I9" i="8" s="1"/>
  <c r="J9" i="8"/>
  <c r="H9" i="12" s="1"/>
  <c r="I9" i="12" s="1"/>
  <c r="B10" i="8"/>
  <c r="H10" i="8"/>
  <c r="I10" i="8" s="1"/>
  <c r="J10" i="8"/>
  <c r="H10" i="12" s="1"/>
  <c r="I10" i="12" s="1"/>
  <c r="B11" i="8"/>
  <c r="H11" i="8"/>
  <c r="I11" i="8" s="1"/>
  <c r="J11" i="8"/>
  <c r="H11" i="12" s="1"/>
  <c r="I11" i="12" s="1"/>
  <c r="B12" i="8"/>
  <c r="H12" i="8"/>
  <c r="I12" i="8" s="1"/>
  <c r="D12" i="12" s="1"/>
  <c r="E12" i="12" s="1"/>
  <c r="J12" i="8"/>
  <c r="H12" i="12" s="1"/>
  <c r="I12" i="12" s="1"/>
  <c r="B13" i="8"/>
  <c r="H13" i="8"/>
  <c r="I13" i="8" s="1"/>
  <c r="J13" i="8"/>
  <c r="H13" i="12" s="1"/>
  <c r="I13" i="12" s="1"/>
  <c r="B14" i="8"/>
  <c r="H14" i="8"/>
  <c r="I14" i="8" s="1"/>
  <c r="J14" i="8"/>
  <c r="H14" i="12" s="1"/>
  <c r="I14" i="12" s="1"/>
  <c r="B15" i="8"/>
  <c r="H15" i="8"/>
  <c r="I15" i="8" s="1"/>
  <c r="J15" i="8"/>
  <c r="H15" i="12" s="1"/>
  <c r="I15" i="12" s="1"/>
  <c r="B16" i="8"/>
  <c r="H16" i="8"/>
  <c r="I16" i="8" s="1"/>
  <c r="J16" i="8"/>
  <c r="H16" i="12" s="1"/>
  <c r="I16" i="12" s="1"/>
  <c r="B17" i="8"/>
  <c r="H17" i="8"/>
  <c r="I17" i="8" s="1"/>
  <c r="J17" i="8"/>
  <c r="H17" i="12" s="1"/>
  <c r="I17" i="12" s="1"/>
  <c r="B18" i="8"/>
  <c r="H18" i="8"/>
  <c r="I18" i="8" s="1"/>
  <c r="J18" i="8"/>
  <c r="H18" i="12" s="1"/>
  <c r="I18" i="12" s="1"/>
  <c r="B19" i="8"/>
  <c r="H19" i="8"/>
  <c r="I19" i="8" s="1"/>
  <c r="J19" i="8"/>
  <c r="H19" i="12" s="1"/>
  <c r="I19" i="12" s="1"/>
  <c r="B20" i="8"/>
  <c r="H20" i="8"/>
  <c r="I20" i="8" s="1"/>
  <c r="J20" i="8"/>
  <c r="H20" i="12" s="1"/>
  <c r="I20" i="12" s="1"/>
  <c r="B21" i="8"/>
  <c r="H21" i="8"/>
  <c r="I21" i="8" s="1"/>
  <c r="J21" i="8"/>
  <c r="H21" i="12" s="1"/>
  <c r="I21" i="12" s="1"/>
  <c r="B22" i="8"/>
  <c r="H22" i="8"/>
  <c r="I22" i="8" s="1"/>
  <c r="J22" i="8"/>
  <c r="H22" i="12" s="1"/>
  <c r="I22" i="12" s="1"/>
  <c r="B23" i="8"/>
  <c r="H23" i="8"/>
  <c r="I23" i="8" s="1"/>
  <c r="J23" i="8"/>
  <c r="H23" i="12" s="1"/>
  <c r="I23" i="12" s="1"/>
  <c r="B24" i="8"/>
  <c r="H24" i="8"/>
  <c r="I24" i="8" s="1"/>
  <c r="J24" i="8"/>
  <c r="H24" i="12" s="1"/>
  <c r="I24" i="12" s="1"/>
  <c r="B25" i="8"/>
  <c r="H25" i="8"/>
  <c r="I25" i="8" s="1"/>
  <c r="J25" i="8"/>
  <c r="H25" i="12" s="1"/>
  <c r="I25" i="12" s="1"/>
  <c r="B26" i="8"/>
  <c r="H26" i="8"/>
  <c r="I26" i="8" s="1"/>
  <c r="J26" i="8"/>
  <c r="H26" i="12" s="1"/>
  <c r="I26" i="12" s="1"/>
  <c r="I4" i="8"/>
  <c r="H4" i="8"/>
  <c r="J4" i="8"/>
  <c r="H4" i="12" s="1"/>
  <c r="I4" i="12" s="1"/>
  <c r="J3" i="8"/>
  <c r="H3" i="12" s="1"/>
  <c r="I3" i="12" s="1"/>
  <c r="J26" i="12"/>
  <c r="K26" i="12" s="1"/>
  <c r="C26" i="12"/>
  <c r="J25" i="12"/>
  <c r="K25" i="12" s="1"/>
  <c r="C25" i="12"/>
  <c r="J24" i="12"/>
  <c r="K24" i="12" s="1"/>
  <c r="C24" i="12"/>
  <c r="J23" i="12"/>
  <c r="K23" i="12" s="1"/>
  <c r="C23" i="12"/>
  <c r="J22" i="12"/>
  <c r="K22" i="12" s="1"/>
  <c r="C22" i="12"/>
  <c r="J21" i="12"/>
  <c r="K21" i="12" s="1"/>
  <c r="C21" i="12"/>
  <c r="J20" i="12"/>
  <c r="K20" i="12" s="1"/>
  <c r="C20" i="12"/>
  <c r="O19" i="12"/>
  <c r="J19" i="12"/>
  <c r="K19" i="12" s="1"/>
  <c r="C19" i="12"/>
  <c r="J18" i="12"/>
  <c r="K18" i="12" s="1"/>
  <c r="C18" i="12"/>
  <c r="O17" i="12"/>
  <c r="J17" i="12"/>
  <c r="K17" i="12" s="1"/>
  <c r="C17" i="12"/>
  <c r="J16" i="12"/>
  <c r="K16" i="12" s="1"/>
  <c r="C16" i="12"/>
  <c r="J15" i="12"/>
  <c r="K15" i="12" s="1"/>
  <c r="C15" i="12"/>
  <c r="J14" i="12"/>
  <c r="K14" i="12" s="1"/>
  <c r="C14" i="12"/>
  <c r="J13" i="12"/>
  <c r="K13" i="12" s="1"/>
  <c r="C13" i="12"/>
  <c r="J12" i="12"/>
  <c r="K12" i="12" s="1"/>
  <c r="C12" i="12"/>
  <c r="O11" i="12"/>
  <c r="J11" i="12"/>
  <c r="K11" i="12" s="1"/>
  <c r="C11" i="12"/>
  <c r="J10" i="12"/>
  <c r="K10" i="12" s="1"/>
  <c r="C10" i="12"/>
  <c r="O9" i="12"/>
  <c r="J9" i="12"/>
  <c r="K9" i="12" s="1"/>
  <c r="C9" i="12"/>
  <c r="J8" i="12"/>
  <c r="K8" i="12" s="1"/>
  <c r="C8" i="12"/>
  <c r="J7" i="12"/>
  <c r="K7" i="12" s="1"/>
  <c r="C7" i="12"/>
  <c r="J6" i="12"/>
  <c r="K6" i="12" s="1"/>
  <c r="C6" i="12"/>
  <c r="J5" i="12"/>
  <c r="K5" i="12" s="1"/>
  <c r="C5" i="12"/>
  <c r="J4" i="12"/>
  <c r="K4" i="12" s="1"/>
  <c r="J3" i="12"/>
  <c r="K3" i="12" s="1"/>
  <c r="O27" i="12"/>
  <c r="N27" i="12"/>
  <c r="K27" i="12"/>
  <c r="J27" i="12"/>
  <c r="I27" i="12"/>
  <c r="H27" i="12"/>
  <c r="E27" i="12"/>
  <c r="C4" i="12"/>
  <c r="C3" i="12"/>
  <c r="D15" i="12" l="1"/>
  <c r="E15" i="12" s="1"/>
  <c r="E14" i="11"/>
  <c r="D14" i="11" s="1"/>
  <c r="E10" i="11"/>
  <c r="D10" i="11" s="1"/>
  <c r="E9" i="11"/>
  <c r="D9" i="11" s="1"/>
  <c r="E8" i="11"/>
  <c r="D8" i="11" s="1"/>
  <c r="E11" i="11"/>
  <c r="D11" i="11" s="1"/>
  <c r="E7" i="11"/>
  <c r="D7" i="11" s="1"/>
  <c r="E16" i="11"/>
  <c r="D16" i="11" s="1"/>
  <c r="E12" i="11"/>
  <c r="D12" i="11" s="1"/>
  <c r="E13" i="11"/>
  <c r="D13" i="11" s="1"/>
  <c r="E17" i="11"/>
  <c r="D17" i="11" s="1"/>
  <c r="E15" i="11"/>
  <c r="D15" i="11" s="1"/>
  <c r="F15" i="9"/>
  <c r="F12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H3" i="8"/>
  <c r="I3" i="8" s="1"/>
  <c r="G31" i="8"/>
  <c r="F31" i="8"/>
  <c r="E31" i="8"/>
  <c r="D31" i="8"/>
  <c r="C31" i="8"/>
  <c r="V32" i="5"/>
  <c r="T32" i="5"/>
  <c r="R32" i="5"/>
  <c r="P32" i="5"/>
  <c r="N32" i="5"/>
  <c r="L32" i="5"/>
  <c r="J32" i="5"/>
  <c r="H32" i="5"/>
  <c r="F32" i="5"/>
  <c r="D32" i="5"/>
  <c r="B32" i="1"/>
  <c r="V8" i="1"/>
  <c r="E12" i="3"/>
  <c r="F27" i="1"/>
  <c r="D21" i="12" l="1"/>
  <c r="E21" i="12" s="1"/>
  <c r="D9" i="12"/>
  <c r="E9" i="12" s="1"/>
  <c r="D19" i="12"/>
  <c r="E19" i="12" s="1"/>
  <c r="D20" i="12"/>
  <c r="E20" i="12" s="1"/>
  <c r="D18" i="12"/>
  <c r="E18" i="12" s="1"/>
  <c r="D26" i="12"/>
  <c r="E26" i="12" s="1"/>
  <c r="D8" i="12"/>
  <c r="E8" i="12" s="1"/>
  <c r="D24" i="12"/>
  <c r="E24" i="12" s="1"/>
  <c r="D5" i="12"/>
  <c r="E5" i="12" s="1"/>
  <c r="D14" i="12"/>
  <c r="E14" i="12" s="1"/>
  <c r="D23" i="12"/>
  <c r="E23" i="12" s="1"/>
  <c r="D11" i="12"/>
  <c r="E11" i="12" s="1"/>
  <c r="D10" i="12"/>
  <c r="E10" i="12" s="1"/>
  <c r="D17" i="12"/>
  <c r="E17" i="12" s="1"/>
  <c r="D25" i="12"/>
  <c r="E25" i="12" s="1"/>
  <c r="D16" i="12"/>
  <c r="E16" i="12" s="1"/>
  <c r="D13" i="12"/>
  <c r="E13" i="12" s="1"/>
  <c r="D22" i="12"/>
  <c r="E22" i="12" s="1"/>
  <c r="D7" i="12"/>
  <c r="E7" i="12" s="1"/>
  <c r="D6" i="12"/>
  <c r="E6" i="12" s="1"/>
  <c r="F8" i="9"/>
  <c r="F7" i="9"/>
  <c r="F17" i="9"/>
  <c r="F25" i="9"/>
  <c r="F24" i="9"/>
  <c r="F5" i="9"/>
  <c r="F4" i="9"/>
  <c r="D4" i="12"/>
  <c r="E4" i="12" s="1"/>
  <c r="F22" i="9"/>
  <c r="F6" i="9"/>
  <c r="F14" i="9"/>
  <c r="F3" i="9"/>
  <c r="D3" i="12"/>
  <c r="E3" i="12" s="1"/>
  <c r="F21" i="9"/>
  <c r="F23" i="9"/>
  <c r="F20" i="9"/>
  <c r="F16" i="9"/>
  <c r="F9" i="9"/>
  <c r="F19" i="9"/>
  <c r="F13" i="9"/>
  <c r="F11" i="9"/>
  <c r="F10" i="9"/>
  <c r="F18" i="9"/>
  <c r="F26" i="9"/>
  <c r="U27" i="1"/>
  <c r="L9" i="1" l="1"/>
  <c r="Y9" i="1" s="1"/>
  <c r="L15" i="1"/>
  <c r="Y15" i="1" s="1"/>
  <c r="P32" i="1" l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B4" i="8"/>
  <c r="B3" i="8"/>
  <c r="G32" i="8"/>
  <c r="F32" i="8"/>
  <c r="E33" i="8"/>
  <c r="D32" i="8"/>
  <c r="C32" i="8"/>
  <c r="E9" i="3"/>
  <c r="B31" i="5"/>
  <c r="X31" i="5" s="1"/>
  <c r="B30" i="5"/>
  <c r="X30" i="5" s="1"/>
  <c r="B29" i="5"/>
  <c r="X29" i="5" s="1"/>
  <c r="B28" i="5"/>
  <c r="X28" i="5" s="1"/>
  <c r="B27" i="5"/>
  <c r="X27" i="5" s="1"/>
  <c r="B26" i="5"/>
  <c r="X26" i="5" s="1"/>
  <c r="B25" i="5"/>
  <c r="X25" i="5" s="1"/>
  <c r="B24" i="5"/>
  <c r="X24" i="5" s="1"/>
  <c r="V30" i="5"/>
  <c r="T30" i="5"/>
  <c r="R30" i="5"/>
  <c r="P30" i="5"/>
  <c r="N30" i="5"/>
  <c r="L30" i="5"/>
  <c r="J30" i="5"/>
  <c r="H30" i="5"/>
  <c r="F30" i="5"/>
  <c r="D30" i="5"/>
  <c r="V29" i="5"/>
  <c r="T29" i="5"/>
  <c r="R29" i="5"/>
  <c r="P29" i="5"/>
  <c r="N29" i="5"/>
  <c r="L29" i="5"/>
  <c r="J29" i="5"/>
  <c r="H29" i="5"/>
  <c r="F29" i="5"/>
  <c r="D29" i="5"/>
  <c r="V28" i="5"/>
  <c r="T28" i="5"/>
  <c r="R28" i="5"/>
  <c r="P28" i="5"/>
  <c r="N28" i="5"/>
  <c r="L28" i="5"/>
  <c r="J28" i="5"/>
  <c r="H28" i="5"/>
  <c r="F28" i="5"/>
  <c r="D28" i="5"/>
  <c r="V27" i="5"/>
  <c r="T27" i="5"/>
  <c r="R27" i="5"/>
  <c r="P27" i="5"/>
  <c r="N27" i="5"/>
  <c r="L27" i="5"/>
  <c r="J27" i="5"/>
  <c r="H27" i="5"/>
  <c r="F27" i="5"/>
  <c r="D27" i="5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K31" i="3"/>
  <c r="I31" i="3"/>
  <c r="G31" i="3"/>
  <c r="E31" i="3"/>
  <c r="K30" i="3"/>
  <c r="I30" i="3"/>
  <c r="G30" i="3"/>
  <c r="E30" i="3"/>
  <c r="K29" i="3"/>
  <c r="I29" i="3"/>
  <c r="G29" i="3"/>
  <c r="E29" i="3"/>
  <c r="K28" i="3"/>
  <c r="I28" i="3"/>
  <c r="G28" i="3"/>
  <c r="E28" i="3"/>
  <c r="K33" i="3"/>
  <c r="I33" i="3"/>
  <c r="G33" i="3"/>
  <c r="E33" i="3"/>
  <c r="K32" i="3"/>
  <c r="I32" i="3"/>
  <c r="G32" i="3"/>
  <c r="E32" i="3"/>
  <c r="B31" i="1"/>
  <c r="B30" i="1"/>
  <c r="B29" i="1"/>
  <c r="B28" i="1"/>
  <c r="R32" i="1"/>
  <c r="Z32" i="1" s="1"/>
  <c r="N32" i="1"/>
  <c r="W32" i="1" s="1"/>
  <c r="L32" i="1"/>
  <c r="J32" i="1"/>
  <c r="X32" i="1" s="1"/>
  <c r="H32" i="1"/>
  <c r="V32" i="1" s="1"/>
  <c r="F32" i="1"/>
  <c r="U32" i="1" s="1"/>
  <c r="D32" i="1"/>
  <c r="R29" i="1"/>
  <c r="Z29" i="1" s="1"/>
  <c r="N29" i="1"/>
  <c r="W29" i="1" s="1"/>
  <c r="L29" i="1"/>
  <c r="Y29" i="1" s="1"/>
  <c r="J29" i="1"/>
  <c r="X29" i="1" s="1"/>
  <c r="H29" i="1"/>
  <c r="V29" i="1" s="1"/>
  <c r="F29" i="1"/>
  <c r="U29" i="1" s="1"/>
  <c r="D29" i="1"/>
  <c r="T29" i="1" s="1"/>
  <c r="R28" i="1"/>
  <c r="Z28" i="1" s="1"/>
  <c r="N28" i="1"/>
  <c r="W28" i="1" s="1"/>
  <c r="L28" i="1"/>
  <c r="Y28" i="1" s="1"/>
  <c r="J28" i="1"/>
  <c r="X28" i="1" s="1"/>
  <c r="H28" i="1"/>
  <c r="V28" i="1" s="1"/>
  <c r="F28" i="1"/>
  <c r="U28" i="1" s="1"/>
  <c r="D28" i="1"/>
  <c r="T28" i="1" s="1"/>
  <c r="B23" i="5"/>
  <c r="X23" i="5" s="1"/>
  <c r="B22" i="5"/>
  <c r="X22" i="5" s="1"/>
  <c r="B21" i="5"/>
  <c r="X21" i="5" s="1"/>
  <c r="B20" i="5"/>
  <c r="X20" i="5" s="1"/>
  <c r="B19" i="5"/>
  <c r="X19" i="5" s="1"/>
  <c r="B18" i="5"/>
  <c r="X18" i="5" s="1"/>
  <c r="B17" i="5"/>
  <c r="X17" i="5" s="1"/>
  <c r="B16" i="5"/>
  <c r="X16" i="5" s="1"/>
  <c r="B15" i="5"/>
  <c r="X15" i="5" s="1"/>
  <c r="B14" i="5"/>
  <c r="X14" i="5" s="1"/>
  <c r="B13" i="5"/>
  <c r="X13" i="5" s="1"/>
  <c r="B12" i="5"/>
  <c r="X12" i="5" s="1"/>
  <c r="B11" i="5"/>
  <c r="X11" i="5" s="1"/>
  <c r="B10" i="5"/>
  <c r="X10" i="5" s="1"/>
  <c r="B9" i="5"/>
  <c r="X9" i="5" s="1"/>
  <c r="B8" i="5"/>
  <c r="X8" i="5" s="1"/>
  <c r="V31" i="5"/>
  <c r="T31" i="5"/>
  <c r="R31" i="5"/>
  <c r="P31" i="5"/>
  <c r="N31" i="5"/>
  <c r="L31" i="5"/>
  <c r="J31" i="5"/>
  <c r="H31" i="5"/>
  <c r="F31" i="5"/>
  <c r="D31" i="5"/>
  <c r="V26" i="5"/>
  <c r="T26" i="5"/>
  <c r="R26" i="5"/>
  <c r="P26" i="5"/>
  <c r="N26" i="5"/>
  <c r="L26" i="5"/>
  <c r="J26" i="5"/>
  <c r="H26" i="5"/>
  <c r="F26" i="5"/>
  <c r="D26" i="5"/>
  <c r="V25" i="5"/>
  <c r="T25" i="5"/>
  <c r="R25" i="5"/>
  <c r="P25" i="5"/>
  <c r="N25" i="5"/>
  <c r="L25" i="5"/>
  <c r="J25" i="5"/>
  <c r="H25" i="5"/>
  <c r="F25" i="5"/>
  <c r="D25" i="5"/>
  <c r="V24" i="5"/>
  <c r="T24" i="5"/>
  <c r="R24" i="5"/>
  <c r="P24" i="5"/>
  <c r="N24" i="5"/>
  <c r="L24" i="5"/>
  <c r="J24" i="5"/>
  <c r="H24" i="5"/>
  <c r="F24" i="5"/>
  <c r="D24" i="5"/>
  <c r="V23" i="5"/>
  <c r="T23" i="5"/>
  <c r="R23" i="5"/>
  <c r="P23" i="5"/>
  <c r="N23" i="5"/>
  <c r="L23" i="5"/>
  <c r="J23" i="5"/>
  <c r="H23" i="5"/>
  <c r="F23" i="5"/>
  <c r="D23" i="5"/>
  <c r="V22" i="5"/>
  <c r="T22" i="5"/>
  <c r="R22" i="5"/>
  <c r="P22" i="5"/>
  <c r="N22" i="5"/>
  <c r="L22" i="5"/>
  <c r="J22" i="5"/>
  <c r="H22" i="5"/>
  <c r="F22" i="5"/>
  <c r="D22" i="5"/>
  <c r="V21" i="5"/>
  <c r="T21" i="5"/>
  <c r="R21" i="5"/>
  <c r="P21" i="5"/>
  <c r="N21" i="5"/>
  <c r="L21" i="5"/>
  <c r="J21" i="5"/>
  <c r="H21" i="5"/>
  <c r="F21" i="5"/>
  <c r="D21" i="5"/>
  <c r="V20" i="5"/>
  <c r="T20" i="5"/>
  <c r="R20" i="5"/>
  <c r="P20" i="5"/>
  <c r="N20" i="5"/>
  <c r="L20" i="5"/>
  <c r="J20" i="5"/>
  <c r="H20" i="5"/>
  <c r="F20" i="5"/>
  <c r="D20" i="5"/>
  <c r="V19" i="5"/>
  <c r="T19" i="5"/>
  <c r="R19" i="5"/>
  <c r="P19" i="5"/>
  <c r="N19" i="5"/>
  <c r="L19" i="5"/>
  <c r="J19" i="5"/>
  <c r="H19" i="5"/>
  <c r="F19" i="5"/>
  <c r="D19" i="5"/>
  <c r="V18" i="5"/>
  <c r="T18" i="5"/>
  <c r="R18" i="5"/>
  <c r="P18" i="5"/>
  <c r="N18" i="5"/>
  <c r="L18" i="5"/>
  <c r="J18" i="5"/>
  <c r="H18" i="5"/>
  <c r="F18" i="5"/>
  <c r="D18" i="5"/>
  <c r="V17" i="5"/>
  <c r="T17" i="5"/>
  <c r="R17" i="5"/>
  <c r="P17" i="5"/>
  <c r="N17" i="5"/>
  <c r="L17" i="5"/>
  <c r="J17" i="5"/>
  <c r="H17" i="5"/>
  <c r="F17" i="5"/>
  <c r="D17" i="5"/>
  <c r="V16" i="5"/>
  <c r="T16" i="5"/>
  <c r="R16" i="5"/>
  <c r="P16" i="5"/>
  <c r="N16" i="5"/>
  <c r="L16" i="5"/>
  <c r="J16" i="5"/>
  <c r="H16" i="5"/>
  <c r="F16" i="5"/>
  <c r="D16" i="5"/>
  <c r="V15" i="5"/>
  <c r="T15" i="5"/>
  <c r="R15" i="5"/>
  <c r="P15" i="5"/>
  <c r="N15" i="5"/>
  <c r="L15" i="5"/>
  <c r="J15" i="5"/>
  <c r="H15" i="5"/>
  <c r="F15" i="5"/>
  <c r="D15" i="5"/>
  <c r="V14" i="5"/>
  <c r="T14" i="5"/>
  <c r="R14" i="5"/>
  <c r="P14" i="5"/>
  <c r="N14" i="5"/>
  <c r="L14" i="5"/>
  <c r="J14" i="5"/>
  <c r="H14" i="5"/>
  <c r="F14" i="5"/>
  <c r="D14" i="5"/>
  <c r="V13" i="5"/>
  <c r="T13" i="5"/>
  <c r="R13" i="5"/>
  <c r="P13" i="5"/>
  <c r="N13" i="5"/>
  <c r="L13" i="5"/>
  <c r="J13" i="5"/>
  <c r="H13" i="5"/>
  <c r="F13" i="5"/>
  <c r="D13" i="5"/>
  <c r="V12" i="5"/>
  <c r="T12" i="5"/>
  <c r="R12" i="5"/>
  <c r="P12" i="5"/>
  <c r="N12" i="5"/>
  <c r="L12" i="5"/>
  <c r="J12" i="5"/>
  <c r="H12" i="5"/>
  <c r="F12" i="5"/>
  <c r="D12" i="5"/>
  <c r="V11" i="5"/>
  <c r="T11" i="5"/>
  <c r="R11" i="5"/>
  <c r="P11" i="5"/>
  <c r="N11" i="5"/>
  <c r="L11" i="5"/>
  <c r="J11" i="5"/>
  <c r="H11" i="5"/>
  <c r="F11" i="5"/>
  <c r="D11" i="5"/>
  <c r="V10" i="5"/>
  <c r="T10" i="5"/>
  <c r="R10" i="5"/>
  <c r="P10" i="5"/>
  <c r="N10" i="5"/>
  <c r="L10" i="5"/>
  <c r="J10" i="5"/>
  <c r="H10" i="5"/>
  <c r="F10" i="5"/>
  <c r="D10" i="5"/>
  <c r="V9" i="5"/>
  <c r="T9" i="5"/>
  <c r="R9" i="5"/>
  <c r="P9" i="5"/>
  <c r="N9" i="5"/>
  <c r="L9" i="5"/>
  <c r="J9" i="5"/>
  <c r="H9" i="5"/>
  <c r="F9" i="5"/>
  <c r="D9" i="5"/>
  <c r="V8" i="5"/>
  <c r="T8" i="5"/>
  <c r="R8" i="5"/>
  <c r="P8" i="5"/>
  <c r="N8" i="5"/>
  <c r="L8" i="5"/>
  <c r="J8" i="5"/>
  <c r="H8" i="5"/>
  <c r="F8" i="5"/>
  <c r="D8" i="5"/>
  <c r="U7" i="5"/>
  <c r="U32" i="5" s="1"/>
  <c r="S7" i="5"/>
  <c r="S32" i="5" s="1"/>
  <c r="Q7" i="5"/>
  <c r="Q32" i="5" s="1"/>
  <c r="O7" i="5"/>
  <c r="O32" i="5" s="1"/>
  <c r="M7" i="5"/>
  <c r="M32" i="5" s="1"/>
  <c r="K7" i="5"/>
  <c r="K32" i="5" s="1"/>
  <c r="I7" i="5"/>
  <c r="I32" i="5" s="1"/>
  <c r="G7" i="5"/>
  <c r="G32" i="5" s="1"/>
  <c r="E7" i="5"/>
  <c r="E32" i="5" s="1"/>
  <c r="C7" i="5"/>
  <c r="T32" i="1" l="1"/>
  <c r="S32" i="1"/>
  <c r="L33" i="3"/>
  <c r="C32" i="5"/>
  <c r="W29" i="5"/>
  <c r="F24" i="12" s="1"/>
  <c r="G24" i="12" s="1"/>
  <c r="P24" i="12" s="1"/>
  <c r="D44" i="11" s="1"/>
  <c r="W27" i="5"/>
  <c r="F22" i="12" s="1"/>
  <c r="G22" i="12" s="1"/>
  <c r="P22" i="12" s="1"/>
  <c r="D42" i="11" s="1"/>
  <c r="W24" i="5"/>
  <c r="F19" i="12" s="1"/>
  <c r="G19" i="12" s="1"/>
  <c r="P19" i="12" s="1"/>
  <c r="D39" i="11" s="1"/>
  <c r="W23" i="5"/>
  <c r="F18" i="12" s="1"/>
  <c r="G18" i="12" s="1"/>
  <c r="P18" i="12" s="1"/>
  <c r="D38" i="11" s="1"/>
  <c r="W19" i="5"/>
  <c r="F14" i="12" s="1"/>
  <c r="G14" i="12" s="1"/>
  <c r="P14" i="12" s="1"/>
  <c r="D34" i="11" s="1"/>
  <c r="W31" i="5"/>
  <c r="F26" i="12" s="1"/>
  <c r="G26" i="12" s="1"/>
  <c r="P26" i="12" s="1"/>
  <c r="D46" i="11" s="1"/>
  <c r="W28" i="5"/>
  <c r="F23" i="12" s="1"/>
  <c r="G23" i="12" s="1"/>
  <c r="P23" i="12" s="1"/>
  <c r="D43" i="11" s="1"/>
  <c r="W26" i="5"/>
  <c r="F21" i="12" s="1"/>
  <c r="G21" i="12" s="1"/>
  <c r="P21" i="12" s="1"/>
  <c r="D41" i="11" s="1"/>
  <c r="W22" i="5"/>
  <c r="F17" i="12" s="1"/>
  <c r="G17" i="12" s="1"/>
  <c r="P17" i="12" s="1"/>
  <c r="D37" i="11" s="1"/>
  <c r="W21" i="5"/>
  <c r="F16" i="12" s="1"/>
  <c r="G16" i="12" s="1"/>
  <c r="P16" i="12" s="1"/>
  <c r="D36" i="11" s="1"/>
  <c r="W18" i="5"/>
  <c r="F13" i="12" s="1"/>
  <c r="G13" i="12" s="1"/>
  <c r="P13" i="12" s="1"/>
  <c r="D33" i="11" s="1"/>
  <c r="W17" i="5"/>
  <c r="F12" i="12" s="1"/>
  <c r="G12" i="12" s="1"/>
  <c r="P12" i="12" s="1"/>
  <c r="D32" i="11" s="1"/>
  <c r="W14" i="5"/>
  <c r="F9" i="12" s="1"/>
  <c r="G9" i="12" s="1"/>
  <c r="P9" i="12" s="1"/>
  <c r="D29" i="11" s="1"/>
  <c r="W16" i="5"/>
  <c r="F11" i="12" s="1"/>
  <c r="G11" i="12" s="1"/>
  <c r="P11" i="12" s="1"/>
  <c r="D31" i="11" s="1"/>
  <c r="W15" i="5"/>
  <c r="F10" i="12" s="1"/>
  <c r="G10" i="12" s="1"/>
  <c r="P10" i="12" s="1"/>
  <c r="D30" i="11" s="1"/>
  <c r="W13" i="5"/>
  <c r="F8" i="12" s="1"/>
  <c r="G8" i="12" s="1"/>
  <c r="P8" i="12" s="1"/>
  <c r="D28" i="11" s="1"/>
  <c r="W12" i="5"/>
  <c r="F7" i="12" s="1"/>
  <c r="G7" i="12" s="1"/>
  <c r="P7" i="12" s="1"/>
  <c r="D27" i="11" s="1"/>
  <c r="W10" i="5"/>
  <c r="F5" i="12" s="1"/>
  <c r="G5" i="12" s="1"/>
  <c r="P5" i="12" s="1"/>
  <c r="D25" i="11" s="1"/>
  <c r="W9" i="5"/>
  <c r="F4" i="12" s="1"/>
  <c r="G4" i="12" s="1"/>
  <c r="P4" i="12" s="1"/>
  <c r="D24" i="11" s="1"/>
  <c r="W25" i="5"/>
  <c r="F20" i="12" s="1"/>
  <c r="G20" i="12" s="1"/>
  <c r="P20" i="12" s="1"/>
  <c r="D40" i="11" s="1"/>
  <c r="W20" i="5"/>
  <c r="F15" i="12" s="1"/>
  <c r="G15" i="12" s="1"/>
  <c r="P15" i="12" s="1"/>
  <c r="D35" i="11" s="1"/>
  <c r="L32" i="3"/>
  <c r="L30" i="3"/>
  <c r="L29" i="3"/>
  <c r="L28" i="3"/>
  <c r="W11" i="5"/>
  <c r="F6" i="12" s="1"/>
  <c r="G6" i="12" s="1"/>
  <c r="P6" i="12" s="1"/>
  <c r="D26" i="11" s="1"/>
  <c r="S29" i="1"/>
  <c r="S28" i="1"/>
  <c r="W30" i="5"/>
  <c r="F25" i="12" s="1"/>
  <c r="G25" i="12" s="1"/>
  <c r="P25" i="12" s="1"/>
  <c r="D45" i="11" s="1"/>
  <c r="W8" i="5"/>
  <c r="F3" i="12" s="1"/>
  <c r="G3" i="12" s="1"/>
  <c r="L31" i="3"/>
  <c r="D33" i="8"/>
  <c r="D34" i="8" s="1"/>
  <c r="G33" i="8"/>
  <c r="G34" i="8" s="1"/>
  <c r="F33" i="8"/>
  <c r="F34" i="8" s="1"/>
  <c r="C33" i="8"/>
  <c r="C34" i="8" s="1"/>
  <c r="E32" i="8"/>
  <c r="E34" i="8" s="1"/>
  <c r="P3" i="12" l="1"/>
  <c r="D23" i="11" s="1"/>
  <c r="E12" i="9"/>
  <c r="E15" i="9"/>
  <c r="D26" i="9"/>
  <c r="D24" i="9"/>
  <c r="E10" i="9"/>
  <c r="E23" i="9"/>
  <c r="E18" i="9"/>
  <c r="C26" i="9"/>
  <c r="D25" i="9"/>
  <c r="E8" i="9"/>
  <c r="E3" i="9"/>
  <c r="D23" i="9"/>
  <c r="D22" i="9"/>
  <c r="E7" i="9"/>
  <c r="E17" i="9"/>
  <c r="E24" i="9"/>
  <c r="E20" i="9"/>
  <c r="E25" i="9"/>
  <c r="E9" i="9"/>
  <c r="E11" i="9"/>
  <c r="E6" i="9"/>
  <c r="E5" i="9"/>
  <c r="E16" i="9"/>
  <c r="E14" i="9"/>
  <c r="E26" i="9"/>
  <c r="E21" i="9"/>
  <c r="C23" i="9"/>
  <c r="E4" i="9"/>
  <c r="E13" i="9"/>
  <c r="E19" i="9"/>
  <c r="C22" i="9"/>
  <c r="E22" i="9"/>
  <c r="K27" i="3"/>
  <c r="I27" i="3"/>
  <c r="G27" i="3"/>
  <c r="E27" i="3"/>
  <c r="K26" i="3"/>
  <c r="I26" i="3"/>
  <c r="G26" i="3"/>
  <c r="E26" i="3"/>
  <c r="K25" i="3"/>
  <c r="I25" i="3"/>
  <c r="G25" i="3"/>
  <c r="E25" i="3"/>
  <c r="K24" i="3"/>
  <c r="I24" i="3"/>
  <c r="G24" i="3"/>
  <c r="E24" i="3"/>
  <c r="K23" i="3"/>
  <c r="I23" i="3"/>
  <c r="G23" i="3"/>
  <c r="E23" i="3"/>
  <c r="K22" i="3"/>
  <c r="I22" i="3"/>
  <c r="G22" i="3"/>
  <c r="E22" i="3"/>
  <c r="K21" i="3"/>
  <c r="I21" i="3"/>
  <c r="G21" i="3"/>
  <c r="E21" i="3"/>
  <c r="K20" i="3"/>
  <c r="I20" i="3"/>
  <c r="G20" i="3"/>
  <c r="E20" i="3"/>
  <c r="K19" i="3"/>
  <c r="I19" i="3"/>
  <c r="G19" i="3"/>
  <c r="E19" i="3"/>
  <c r="K18" i="3"/>
  <c r="I18" i="3"/>
  <c r="G18" i="3"/>
  <c r="E18" i="3"/>
  <c r="K17" i="3"/>
  <c r="I17" i="3"/>
  <c r="G17" i="3"/>
  <c r="E17" i="3"/>
  <c r="K16" i="3"/>
  <c r="I16" i="3"/>
  <c r="G16" i="3"/>
  <c r="E16" i="3"/>
  <c r="K15" i="3"/>
  <c r="I15" i="3"/>
  <c r="G15" i="3"/>
  <c r="E15" i="3"/>
  <c r="K14" i="3"/>
  <c r="I14" i="3"/>
  <c r="G14" i="3"/>
  <c r="E14" i="3"/>
  <c r="K13" i="3"/>
  <c r="I13" i="3"/>
  <c r="G13" i="3"/>
  <c r="E13" i="3"/>
  <c r="K12" i="3"/>
  <c r="I12" i="3"/>
  <c r="G12" i="3"/>
  <c r="K11" i="3"/>
  <c r="I11" i="3"/>
  <c r="G11" i="3"/>
  <c r="E11" i="3"/>
  <c r="K10" i="3"/>
  <c r="I10" i="3"/>
  <c r="G10" i="3"/>
  <c r="E10" i="3"/>
  <c r="K9" i="3"/>
  <c r="I9" i="3"/>
  <c r="G9" i="3"/>
  <c r="R31" i="1"/>
  <c r="Z31" i="1" s="1"/>
  <c r="R30" i="1"/>
  <c r="Z30" i="1" s="1"/>
  <c r="R27" i="1"/>
  <c r="Z27" i="1" s="1"/>
  <c r="R26" i="1"/>
  <c r="Z26" i="1" s="1"/>
  <c r="R25" i="1"/>
  <c r="Z25" i="1" s="1"/>
  <c r="R24" i="1"/>
  <c r="Z24" i="1" s="1"/>
  <c r="R23" i="1"/>
  <c r="Z23" i="1" s="1"/>
  <c r="R22" i="1"/>
  <c r="Z22" i="1" s="1"/>
  <c r="R21" i="1"/>
  <c r="Z21" i="1" s="1"/>
  <c r="R20" i="1"/>
  <c r="Z20" i="1" s="1"/>
  <c r="R19" i="1"/>
  <c r="Z19" i="1" s="1"/>
  <c r="R18" i="1"/>
  <c r="Z18" i="1" s="1"/>
  <c r="R17" i="1"/>
  <c r="Z17" i="1" s="1"/>
  <c r="R16" i="1"/>
  <c r="Z16" i="1" s="1"/>
  <c r="R15" i="1"/>
  <c r="Z15" i="1" s="1"/>
  <c r="R14" i="1"/>
  <c r="Z14" i="1" s="1"/>
  <c r="R13" i="1"/>
  <c r="Z13" i="1" s="1"/>
  <c r="R12" i="1"/>
  <c r="Z12" i="1" s="1"/>
  <c r="R11" i="1"/>
  <c r="Z11" i="1" s="1"/>
  <c r="R10" i="1"/>
  <c r="Z10" i="1" s="1"/>
  <c r="R9" i="1"/>
  <c r="Z9" i="1" s="1"/>
  <c r="N31" i="1"/>
  <c r="W31" i="1" s="1"/>
  <c r="N30" i="1"/>
  <c r="W30" i="1" s="1"/>
  <c r="N27" i="1"/>
  <c r="W27" i="1" s="1"/>
  <c r="N26" i="1"/>
  <c r="W26" i="1" s="1"/>
  <c r="N25" i="1"/>
  <c r="W25" i="1" s="1"/>
  <c r="N24" i="1"/>
  <c r="W24" i="1" s="1"/>
  <c r="N23" i="1"/>
  <c r="W23" i="1" s="1"/>
  <c r="N22" i="1"/>
  <c r="W22" i="1" s="1"/>
  <c r="N21" i="1"/>
  <c r="W21" i="1" s="1"/>
  <c r="N20" i="1"/>
  <c r="W20" i="1" s="1"/>
  <c r="N19" i="1"/>
  <c r="W19" i="1" s="1"/>
  <c r="N18" i="1"/>
  <c r="W18" i="1" s="1"/>
  <c r="N17" i="1"/>
  <c r="W17" i="1" s="1"/>
  <c r="N16" i="1"/>
  <c r="W16" i="1" s="1"/>
  <c r="N15" i="1"/>
  <c r="W15" i="1" s="1"/>
  <c r="N14" i="1"/>
  <c r="W14" i="1" s="1"/>
  <c r="N13" i="1"/>
  <c r="W13" i="1" s="1"/>
  <c r="N12" i="1"/>
  <c r="W12" i="1" s="1"/>
  <c r="N11" i="1"/>
  <c r="W11" i="1" s="1"/>
  <c r="N10" i="1"/>
  <c r="W10" i="1" s="1"/>
  <c r="N9" i="1"/>
  <c r="W9" i="1" s="1"/>
  <c r="L31" i="1"/>
  <c r="Y31" i="1" s="1"/>
  <c r="L30" i="1"/>
  <c r="Y30" i="1" s="1"/>
  <c r="L27" i="1"/>
  <c r="Y27" i="1" s="1"/>
  <c r="L26" i="1"/>
  <c r="Y26" i="1" s="1"/>
  <c r="L25" i="1"/>
  <c r="Y25" i="1" s="1"/>
  <c r="L24" i="1"/>
  <c r="Y24" i="1" s="1"/>
  <c r="L23" i="1"/>
  <c r="Y23" i="1" s="1"/>
  <c r="L22" i="1"/>
  <c r="Y22" i="1" s="1"/>
  <c r="L21" i="1"/>
  <c r="Y21" i="1" s="1"/>
  <c r="L20" i="1"/>
  <c r="Y20" i="1" s="1"/>
  <c r="L19" i="1"/>
  <c r="Y19" i="1" s="1"/>
  <c r="L18" i="1"/>
  <c r="Y18" i="1" s="1"/>
  <c r="L17" i="1"/>
  <c r="Y17" i="1" s="1"/>
  <c r="L16" i="1"/>
  <c r="Y16" i="1" s="1"/>
  <c r="L14" i="1"/>
  <c r="Y14" i="1" s="1"/>
  <c r="L13" i="1"/>
  <c r="Y13" i="1" s="1"/>
  <c r="L12" i="1"/>
  <c r="Y12" i="1" s="1"/>
  <c r="L11" i="1"/>
  <c r="Y11" i="1" s="1"/>
  <c r="L10" i="1"/>
  <c r="Y10" i="1" s="1"/>
  <c r="J31" i="1"/>
  <c r="X31" i="1" s="1"/>
  <c r="J30" i="1"/>
  <c r="X30" i="1" s="1"/>
  <c r="J27" i="1"/>
  <c r="X27" i="1" s="1"/>
  <c r="J26" i="1"/>
  <c r="X26" i="1" s="1"/>
  <c r="J25" i="1"/>
  <c r="X25" i="1" s="1"/>
  <c r="J24" i="1"/>
  <c r="X24" i="1" s="1"/>
  <c r="J23" i="1"/>
  <c r="X23" i="1" s="1"/>
  <c r="J22" i="1"/>
  <c r="X22" i="1" s="1"/>
  <c r="J21" i="1"/>
  <c r="X21" i="1" s="1"/>
  <c r="J20" i="1"/>
  <c r="X20" i="1" s="1"/>
  <c r="J19" i="1"/>
  <c r="X19" i="1" s="1"/>
  <c r="J18" i="1"/>
  <c r="X18" i="1" s="1"/>
  <c r="J17" i="1"/>
  <c r="X17" i="1" s="1"/>
  <c r="J16" i="1"/>
  <c r="X16" i="1" s="1"/>
  <c r="J15" i="1"/>
  <c r="X15" i="1" s="1"/>
  <c r="J14" i="1"/>
  <c r="X14" i="1" s="1"/>
  <c r="J13" i="1"/>
  <c r="X13" i="1" s="1"/>
  <c r="J12" i="1"/>
  <c r="X12" i="1" s="1"/>
  <c r="J11" i="1"/>
  <c r="X11" i="1" s="1"/>
  <c r="J10" i="1"/>
  <c r="X10" i="1" s="1"/>
  <c r="J9" i="1"/>
  <c r="X9" i="1" s="1"/>
  <c r="H31" i="1"/>
  <c r="V31" i="1" s="1"/>
  <c r="H30" i="1"/>
  <c r="V30" i="1" s="1"/>
  <c r="H27" i="1"/>
  <c r="V27" i="1" s="1"/>
  <c r="H26" i="1"/>
  <c r="V26" i="1" s="1"/>
  <c r="H25" i="1"/>
  <c r="V25" i="1" s="1"/>
  <c r="H24" i="1"/>
  <c r="V24" i="1" s="1"/>
  <c r="H23" i="1"/>
  <c r="V23" i="1" s="1"/>
  <c r="H22" i="1"/>
  <c r="V22" i="1" s="1"/>
  <c r="H21" i="1"/>
  <c r="V21" i="1" s="1"/>
  <c r="H20" i="1"/>
  <c r="V20" i="1" s="1"/>
  <c r="H19" i="1"/>
  <c r="V19" i="1" s="1"/>
  <c r="H18" i="1"/>
  <c r="V18" i="1" s="1"/>
  <c r="H17" i="1"/>
  <c r="V17" i="1" s="1"/>
  <c r="H16" i="1"/>
  <c r="V16" i="1" s="1"/>
  <c r="H15" i="1"/>
  <c r="V15" i="1" s="1"/>
  <c r="H14" i="1"/>
  <c r="V14" i="1" s="1"/>
  <c r="H13" i="1"/>
  <c r="V13" i="1" s="1"/>
  <c r="H12" i="1"/>
  <c r="V12" i="1" s="1"/>
  <c r="H11" i="1"/>
  <c r="V11" i="1" s="1"/>
  <c r="H10" i="1"/>
  <c r="V10" i="1" s="1"/>
  <c r="H9" i="1"/>
  <c r="V9" i="1" s="1"/>
  <c r="F31" i="1"/>
  <c r="U31" i="1" s="1"/>
  <c r="F30" i="1"/>
  <c r="U30" i="1" s="1"/>
  <c r="F26" i="1"/>
  <c r="U26" i="1" s="1"/>
  <c r="F25" i="1"/>
  <c r="U25" i="1" s="1"/>
  <c r="F24" i="1"/>
  <c r="U24" i="1" s="1"/>
  <c r="F23" i="1"/>
  <c r="U23" i="1" s="1"/>
  <c r="F22" i="1"/>
  <c r="U22" i="1" s="1"/>
  <c r="F21" i="1"/>
  <c r="U21" i="1" s="1"/>
  <c r="F20" i="1"/>
  <c r="U20" i="1" s="1"/>
  <c r="F19" i="1"/>
  <c r="U19" i="1" s="1"/>
  <c r="F18" i="1"/>
  <c r="U18" i="1" s="1"/>
  <c r="F17" i="1"/>
  <c r="U17" i="1" s="1"/>
  <c r="F16" i="1"/>
  <c r="U16" i="1" s="1"/>
  <c r="F15" i="1"/>
  <c r="U15" i="1" s="1"/>
  <c r="F14" i="1"/>
  <c r="U14" i="1" s="1"/>
  <c r="F13" i="1"/>
  <c r="U13" i="1" s="1"/>
  <c r="F12" i="1"/>
  <c r="U12" i="1" s="1"/>
  <c r="F11" i="1"/>
  <c r="U11" i="1" s="1"/>
  <c r="F10" i="1"/>
  <c r="U10" i="1" s="1"/>
  <c r="F9" i="1"/>
  <c r="U9" i="1" s="1"/>
  <c r="D31" i="1"/>
  <c r="T31" i="1" s="1"/>
  <c r="D30" i="1"/>
  <c r="T30" i="1" s="1"/>
  <c r="D27" i="1"/>
  <c r="T27" i="1" s="1"/>
  <c r="D26" i="1"/>
  <c r="T26" i="1" s="1"/>
  <c r="D25" i="1"/>
  <c r="T25" i="1" s="1"/>
  <c r="D24" i="1"/>
  <c r="T24" i="1" s="1"/>
  <c r="D23" i="1"/>
  <c r="T23" i="1" s="1"/>
  <c r="D22" i="1"/>
  <c r="T22" i="1" s="1"/>
  <c r="D21" i="1"/>
  <c r="T21" i="1" s="1"/>
  <c r="D20" i="1"/>
  <c r="T20" i="1" s="1"/>
  <c r="D19" i="1"/>
  <c r="T19" i="1" s="1"/>
  <c r="D18" i="1"/>
  <c r="T18" i="1" s="1"/>
  <c r="D17" i="1"/>
  <c r="T17" i="1" s="1"/>
  <c r="D16" i="1"/>
  <c r="T16" i="1" s="1"/>
  <c r="D15" i="1"/>
  <c r="T15" i="1" s="1"/>
  <c r="D14" i="1"/>
  <c r="T14" i="1" s="1"/>
  <c r="D13" i="1"/>
  <c r="T13" i="1" s="1"/>
  <c r="D12" i="1"/>
  <c r="T12" i="1" s="1"/>
  <c r="D11" i="1"/>
  <c r="T11" i="1" s="1"/>
  <c r="D10" i="1"/>
  <c r="T10" i="1" s="1"/>
  <c r="D9" i="1"/>
  <c r="T9" i="1" s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G23" i="9" l="1"/>
  <c r="G26" i="9"/>
  <c r="G22" i="9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1" i="3"/>
  <c r="L10" i="3"/>
  <c r="L9" i="3"/>
  <c r="L12" i="3"/>
  <c r="L27" i="3"/>
  <c r="S16" i="1"/>
  <c r="S10" i="1"/>
  <c r="S31" i="1"/>
  <c r="S30" i="1"/>
  <c r="S27" i="1"/>
  <c r="S26" i="1"/>
  <c r="S25" i="1"/>
  <c r="S24" i="1"/>
  <c r="S23" i="1"/>
  <c r="S22" i="1"/>
  <c r="S20" i="1"/>
  <c r="S19" i="1"/>
  <c r="S17" i="1"/>
  <c r="S14" i="1"/>
  <c r="S13" i="1"/>
  <c r="S12" i="1"/>
  <c r="S11" i="1"/>
  <c r="S21" i="1"/>
  <c r="S18" i="1"/>
  <c r="S15" i="1"/>
  <c r="S9" i="1"/>
  <c r="C17" i="9" l="1"/>
  <c r="D9" i="9"/>
  <c r="C15" i="9"/>
  <c r="C12" i="9"/>
  <c r="D7" i="9"/>
  <c r="C24" i="9"/>
  <c r="G24" i="9" s="1"/>
  <c r="C11" i="9"/>
  <c r="D4" i="9"/>
  <c r="D13" i="9"/>
  <c r="D17" i="9"/>
  <c r="C4" i="9"/>
  <c r="C14" i="9"/>
  <c r="C9" i="9"/>
  <c r="G9" i="9" s="1"/>
  <c r="D14" i="9"/>
  <c r="C8" i="9"/>
  <c r="D3" i="9"/>
  <c r="D12" i="9"/>
  <c r="D20" i="9"/>
  <c r="D8" i="9"/>
  <c r="C25" i="9"/>
  <c r="G25" i="9" s="1"/>
  <c r="C13" i="9"/>
  <c r="G13" i="9" s="1"/>
  <c r="D5" i="9"/>
  <c r="C3" i="9"/>
  <c r="C7" i="9"/>
  <c r="D6" i="9"/>
  <c r="D11" i="9"/>
  <c r="C5" i="9"/>
  <c r="D15" i="9"/>
  <c r="C21" i="9"/>
  <c r="C6" i="9"/>
  <c r="C18" i="9"/>
  <c r="D21" i="9"/>
  <c r="D10" i="9"/>
  <c r="D18" i="9"/>
  <c r="D19" i="9"/>
  <c r="C20" i="9"/>
  <c r="C10" i="9"/>
  <c r="G10" i="9" s="1"/>
  <c r="D16" i="9"/>
  <c r="C19" i="9"/>
  <c r="G19" i="9" s="1"/>
  <c r="C16" i="9"/>
  <c r="G3" i="9" l="1"/>
  <c r="G8" i="9"/>
  <c r="G4" i="9"/>
  <c r="G15" i="9"/>
  <c r="G17" i="9"/>
  <c r="G21" i="9"/>
  <c r="G6" i="9"/>
  <c r="G11" i="9"/>
  <c r="G18" i="9"/>
  <c r="G5" i="9"/>
  <c r="G14" i="9"/>
  <c r="G12" i="9"/>
  <c r="G20" i="9"/>
  <c r="G7" i="9"/>
  <c r="G16" i="9"/>
</calcChain>
</file>

<file path=xl/sharedStrings.xml><?xml version="1.0" encoding="utf-8"?>
<sst xmlns="http://schemas.openxmlformats.org/spreadsheetml/2006/main" count="244" uniqueCount="156">
  <si>
    <t>VALORACIÓN INDIVIDUAL DEL ALUMNO</t>
  </si>
  <si>
    <t xml:space="preserve">ESCALA : </t>
  </si>
  <si>
    <t>NÚMERICO</t>
  </si>
  <si>
    <t>PROMEDIO</t>
  </si>
  <si>
    <t>No</t>
  </si>
  <si>
    <t xml:space="preserve"> </t>
  </si>
  <si>
    <t>MUY BIEN</t>
  </si>
  <si>
    <t>BIEN</t>
  </si>
  <si>
    <t>REGULAR</t>
  </si>
  <si>
    <t>MAL</t>
  </si>
  <si>
    <t>EXCELENTE</t>
  </si>
  <si>
    <t>Orden 20 de marzo 2018</t>
  </si>
  <si>
    <t xml:space="preserve">SELECCIÓN ALUMNADO FPDUAL </t>
  </si>
  <si>
    <t>SI</t>
  </si>
  <si>
    <t>NO</t>
  </si>
  <si>
    <t>1, Está Matriculado en Oferta completa</t>
  </si>
  <si>
    <t>2, Ha superado el 100% de los módulos primera Evaluación Parcial</t>
  </si>
  <si>
    <t>3, Posibilidad de movilidad geográfica en el entorno de la Bahía de Cádiz</t>
  </si>
  <si>
    <t>4, NO estar dado de alta en la Seguridad Social como trabajador por cta. Ajena o Autónomo.</t>
  </si>
  <si>
    <t>5, Firma del documento de las condiciones por parte del alumno</t>
  </si>
  <si>
    <t>Matricula del alumno</t>
  </si>
  <si>
    <t>2, Supera 100% Módulos 1T</t>
  </si>
  <si>
    <t>4, NO estar dado de alta en ss</t>
  </si>
  <si>
    <t>Boletín de notas alumnado</t>
  </si>
  <si>
    <t>Carnet de conducir</t>
  </si>
  <si>
    <t>Certificado vida  laboral</t>
  </si>
  <si>
    <t>Documento firmado</t>
  </si>
  <si>
    <t xml:space="preserve"> 6,Falta de asistencia injustificada</t>
  </si>
  <si>
    <t>Faltas seneca</t>
  </si>
  <si>
    <t>PARTE A</t>
  </si>
  <si>
    <t>SIEMPRE</t>
  </si>
  <si>
    <t>CASI SIEMPRE</t>
  </si>
  <si>
    <t>EN OCASIONES</t>
  </si>
  <si>
    <t>CASI NUNCA</t>
  </si>
  <si>
    <t>NUNCA</t>
  </si>
  <si>
    <t>ALUMNO</t>
  </si>
  <si>
    <t xml:space="preserve">INDICADORES </t>
  </si>
  <si>
    <t>Comportamiento del alumnado</t>
  </si>
  <si>
    <t>parte a</t>
  </si>
  <si>
    <t>parte b</t>
  </si>
  <si>
    <t>comportamiento</t>
  </si>
  <si>
    <t>alumno</t>
  </si>
  <si>
    <t>1. Número de faltas injustificadas</t>
  </si>
  <si>
    <t>2. Retrasos</t>
  </si>
  <si>
    <t>3. Disrupciones</t>
  </si>
  <si>
    <t>(2-3)</t>
  </si>
  <si>
    <t>(4-5)</t>
  </si>
  <si>
    <t>(6-7)</t>
  </si>
  <si>
    <t>(+ 8)</t>
  </si>
  <si>
    <t>TOTAL</t>
  </si>
  <si>
    <t>X</t>
  </si>
  <si>
    <t>ALUMNADO PARA SELECCIÓN FP DUAL</t>
  </si>
  <si>
    <t>CONSIDERACIONES</t>
  </si>
  <si>
    <t>IES LAS SALINAS</t>
  </si>
  <si>
    <t xml:space="preserve">SAN FERNANDO </t>
  </si>
  <si>
    <t>MENU</t>
  </si>
  <si>
    <t>1,-</t>
  </si>
  <si>
    <t>2,-</t>
  </si>
  <si>
    <t>3,-</t>
  </si>
  <si>
    <t>CURSO: 2018/19</t>
  </si>
  <si>
    <t>SELECCIÓN ALUMNOS PARTE A</t>
  </si>
  <si>
    <t>SELECCIÓN ALUMNOS PARTE B</t>
  </si>
  <si>
    <t>SELECCIÓN ALUMNOS COMPORTAMIENTO</t>
  </si>
  <si>
    <t>4,-</t>
  </si>
  <si>
    <t>5,-</t>
  </si>
  <si>
    <t>RESULTADO ELECCIÓN ALUMNOS FP DUAL</t>
  </si>
  <si>
    <t>INTRODUCCIÓN DE ALUMNOS</t>
  </si>
  <si>
    <t>SELECCIONAR:</t>
  </si>
  <si>
    <t>SELECCIÓN ALUMNOS FP DUAL</t>
  </si>
  <si>
    <t>Alumno/a</t>
  </si>
  <si>
    <t>IGR</t>
  </si>
  <si>
    <t>TCYC</t>
  </si>
  <si>
    <t>MEC</t>
  </si>
  <si>
    <t>SAN</t>
  </si>
  <si>
    <t>FOL</t>
  </si>
  <si>
    <t>suspensos por módulos:</t>
  </si>
  <si>
    <t>aprobados por módulos:</t>
  </si>
  <si>
    <t>total:</t>
  </si>
  <si>
    <t>6,-</t>
  </si>
  <si>
    <t>NOTAS PRIMERA EVALUACIÓN PARCIAL</t>
  </si>
  <si>
    <t>Notas</t>
  </si>
  <si>
    <t>DOCUMENTACIÓN APORTADA POR EL ALUMNADO</t>
  </si>
  <si>
    <t>(Proyecto fpdual para 2018/19) en su punto décimo octavo.</t>
  </si>
  <si>
    <t>El alumno interesado en formar parte del proyecto fp dual, realizará una solicitud para formar parte de dicha formación -</t>
  </si>
  <si>
    <t>El alumno deberá ser seleccionado por los criterios establecidos por el Departamento y empresas, en base a la orden del 20 de marzo 2018  -</t>
  </si>
  <si>
    <t>en la cual se especifica condiciones y compromisos que se adhiere.</t>
  </si>
  <si>
    <t>0,-</t>
  </si>
  <si>
    <t>Ir a Principal</t>
  </si>
  <si>
    <t xml:space="preserve">                                                             Y los aprobados anteriormente con la nota que aparece en el expediente.</t>
  </si>
  <si>
    <t xml:space="preserve"> 7,Uso Tic (Classroom, email..)</t>
  </si>
  <si>
    <r>
      <t xml:space="preserve">2,- </t>
    </r>
    <r>
      <rPr>
        <b/>
        <i/>
        <sz val="8"/>
        <color rgb="FFFF0000"/>
        <rFont val="Arimo"/>
        <family val="2"/>
      </rPr>
      <t>PARTE B:</t>
    </r>
    <r>
      <rPr>
        <i/>
        <sz val="8"/>
        <color theme="1"/>
        <rFont val="Arimo"/>
        <family val="2"/>
      </rPr>
      <t xml:space="preserve"> contabilización de </t>
    </r>
    <r>
      <rPr>
        <b/>
        <i/>
        <sz val="8"/>
        <color theme="9" tint="-0.499984740745262"/>
        <rFont val="Arimo"/>
        <family val="2"/>
      </rPr>
      <t>1,- número de faltas injustificadas</t>
    </r>
    <r>
      <rPr>
        <i/>
        <sz val="8"/>
        <color theme="1"/>
        <rFont val="Arimo"/>
        <family val="2"/>
      </rPr>
      <t>,</t>
    </r>
    <r>
      <rPr>
        <b/>
        <i/>
        <sz val="8"/>
        <color theme="8" tint="-0.499984740745262"/>
        <rFont val="Arimo"/>
        <family val="2"/>
      </rPr>
      <t xml:space="preserve"> 2,- número de retrasos </t>
    </r>
    <r>
      <rPr>
        <b/>
        <i/>
        <sz val="8"/>
        <color theme="2" tint="-0.499984740745262"/>
        <rFont val="Arimo"/>
        <family val="2"/>
      </rPr>
      <t xml:space="preserve">3,- Disrupciones en el aula, </t>
    </r>
    <r>
      <rPr>
        <b/>
        <i/>
        <sz val="8"/>
        <color theme="1"/>
        <rFont val="Arimo"/>
        <family val="2"/>
      </rPr>
      <t>4,- Otras consideraciones.</t>
    </r>
  </si>
  <si>
    <r>
      <rPr>
        <b/>
        <i/>
        <sz val="8"/>
        <color theme="1"/>
        <rFont val="Arimo"/>
        <family val="2"/>
      </rPr>
      <t>3,-</t>
    </r>
    <r>
      <rPr>
        <b/>
        <i/>
        <sz val="8"/>
        <color rgb="FFFF0000"/>
        <rFont val="Arimo"/>
        <family val="2"/>
      </rPr>
      <t xml:space="preserve"> Comportamiento  alumnado:  </t>
    </r>
    <r>
      <rPr>
        <i/>
        <sz val="8"/>
        <color theme="2" tint="-0.499984740745262"/>
        <rFont val="Arimo"/>
        <family val="2"/>
      </rPr>
      <t>1,- Participación en las actividades,</t>
    </r>
    <r>
      <rPr>
        <b/>
        <i/>
        <sz val="8"/>
        <color rgb="FFFF0000"/>
        <rFont val="Arimo"/>
        <family val="2"/>
      </rPr>
      <t xml:space="preserve"> </t>
    </r>
    <r>
      <rPr>
        <b/>
        <i/>
        <sz val="8"/>
        <color theme="5" tint="-0.249977111117893"/>
        <rFont val="Arimo"/>
        <family val="2"/>
      </rPr>
      <t>2,- Correcto uso de las herramientas,</t>
    </r>
    <r>
      <rPr>
        <b/>
        <i/>
        <sz val="8"/>
        <color theme="6" tint="-0.249977111117893"/>
        <rFont val="Arimo"/>
        <family val="2"/>
      </rPr>
      <t xml:space="preserve"> 3,- Limpieza y orden de las cabinas y taller, </t>
    </r>
    <r>
      <rPr>
        <b/>
        <i/>
        <sz val="8"/>
        <color theme="8" tint="-0.499984740745262"/>
        <rFont val="Arimo"/>
        <family val="2"/>
      </rPr>
      <t>4,- Aportación de ideas, toma de decisiones..</t>
    </r>
  </si>
  <si>
    <r>
      <t xml:space="preserve">                                                             </t>
    </r>
    <r>
      <rPr>
        <b/>
        <i/>
        <sz val="8"/>
        <color theme="3"/>
        <rFont val="Arimo"/>
        <family val="2"/>
      </rPr>
      <t>5,- colaboración con los compañeros,</t>
    </r>
    <r>
      <rPr>
        <i/>
        <sz val="8"/>
        <color theme="1"/>
        <rFont val="Arimo"/>
        <family val="2"/>
      </rPr>
      <t xml:space="preserve"> </t>
    </r>
    <r>
      <rPr>
        <b/>
        <i/>
        <sz val="8"/>
        <color theme="1" tint="4.9989318521683403E-2"/>
        <rFont val="Arimo"/>
        <family val="2"/>
      </rPr>
      <t>6,- Responsabilidad en las tareas,</t>
    </r>
    <r>
      <rPr>
        <i/>
        <sz val="8"/>
        <color theme="1"/>
        <rFont val="Arimo"/>
        <family val="2"/>
      </rPr>
      <t xml:space="preserve"> </t>
    </r>
    <r>
      <rPr>
        <b/>
        <i/>
        <sz val="8"/>
        <color theme="9" tint="-0.249977111117893"/>
        <rFont val="Arimo"/>
        <family val="2"/>
      </rPr>
      <t>7,- Utilización de documentación para llegar a soluciones fundamentadas,</t>
    </r>
    <r>
      <rPr>
        <i/>
        <sz val="8"/>
        <color theme="9" tint="-0.249977111117893"/>
        <rFont val="Arimo"/>
        <family val="2"/>
      </rPr>
      <t xml:space="preserve"> </t>
    </r>
    <r>
      <rPr>
        <b/>
        <i/>
        <sz val="8"/>
        <color theme="8" tint="-0.249977111117893"/>
        <rFont val="Arimo"/>
        <family val="2"/>
      </rPr>
      <t>8,- Aplicación de ordenes verbales</t>
    </r>
  </si>
  <si>
    <r>
      <t xml:space="preserve">                                                             </t>
    </r>
    <r>
      <rPr>
        <b/>
        <i/>
        <sz val="8"/>
        <color theme="5" tint="-0.249977111117893"/>
        <rFont val="Arimo"/>
        <family val="2"/>
      </rPr>
      <t>9,- Actitud frente a las dificultades y</t>
    </r>
    <r>
      <rPr>
        <i/>
        <sz val="8"/>
        <color theme="1"/>
        <rFont val="Arimo"/>
        <family val="2"/>
      </rPr>
      <t xml:space="preserve"> </t>
    </r>
    <r>
      <rPr>
        <b/>
        <i/>
        <sz val="8"/>
        <color theme="3" tint="-0.249977111117893"/>
        <rFont val="Arimo"/>
        <family val="2"/>
      </rPr>
      <t>10,- Aplica conceptos para fundamentar las soluciones aportadas.</t>
    </r>
  </si>
  <si>
    <r>
      <t>4,-</t>
    </r>
    <r>
      <rPr>
        <b/>
        <sz val="8"/>
        <color rgb="FFFF0000"/>
        <rFont val="Arimo"/>
        <family val="2"/>
      </rPr>
      <t xml:space="preserve"> Motivación propia y autonomía</t>
    </r>
    <r>
      <rPr>
        <sz val="8"/>
        <color rgb="FFFF0000"/>
        <rFont val="Arimo"/>
        <family val="2"/>
      </rPr>
      <t xml:space="preserve"> en formar parte del proyecto </t>
    </r>
    <r>
      <rPr>
        <sz val="8"/>
        <color rgb="FF000000"/>
        <rFont val="Arimo"/>
        <family val="2"/>
      </rPr>
      <t>(p. ej.: presentar una carta con sus motivaciones para participar en el proyecto, etc.).</t>
    </r>
  </si>
  <si>
    <t xml:space="preserve">4. (Otros). Uso del móvil </t>
  </si>
  <si>
    <t>Notas 1º EVA.</t>
  </si>
  <si>
    <t>LISTADO DEFINITIVO DEL ALUMNADO A FP DUAL</t>
  </si>
  <si>
    <t>7,-</t>
  </si>
  <si>
    <t>LISTADO DEFINITIVO ALUMNOS FP DUAL</t>
  </si>
  <si>
    <t>RECUERDA DAR A DATOS Y ORDENAR DE MAYOR A MENOR</t>
  </si>
  <si>
    <t>NECESITA LA PUNTUACIÓN DE TODOS LOS ITEMS</t>
  </si>
  <si>
    <t xml:space="preserve"> 8,Permiso menor edad</t>
  </si>
  <si>
    <t>7, Permiso tutor/padres</t>
  </si>
  <si>
    <t xml:space="preserve">Firma documento </t>
  </si>
  <si>
    <t>1, Está Matriculado en módulos dentro del Proyecto</t>
  </si>
  <si>
    <t xml:space="preserve"> 6, Sin Faltas injustificadas</t>
  </si>
  <si>
    <t>Carlos</t>
  </si>
  <si>
    <t>Paco</t>
  </si>
  <si>
    <t>Porcentaje aprobados</t>
  </si>
  <si>
    <t>Porcentaje suspendidos</t>
  </si>
  <si>
    <t>Baja</t>
  </si>
  <si>
    <t>Suma</t>
  </si>
  <si>
    <r>
      <rPr>
        <b/>
        <sz val="8"/>
        <color theme="1"/>
        <rFont val="Arimo"/>
        <family val="2"/>
      </rPr>
      <t>Durante ( Formación Inicial)</t>
    </r>
    <r>
      <rPr>
        <sz val="8"/>
        <color theme="1"/>
        <rFont val="Arimo"/>
        <family val="2"/>
      </rPr>
      <t xml:space="preserve">, que se llevará a cabo en el Centro la selección se realizará </t>
    </r>
    <r>
      <rPr>
        <b/>
        <sz val="8"/>
        <color theme="1"/>
        <rFont val="Arimo"/>
        <family val="2"/>
      </rPr>
      <t>teniendo en cuenta</t>
    </r>
    <r>
      <rPr>
        <sz val="8"/>
        <color theme="1"/>
        <rFont val="Arimo"/>
        <family val="2"/>
      </rPr>
      <t>:</t>
    </r>
  </si>
  <si>
    <r>
      <rPr>
        <b/>
        <i/>
        <sz val="8"/>
        <color theme="1"/>
        <rFont val="Arimo"/>
        <family val="2"/>
      </rPr>
      <t>5,-</t>
    </r>
    <r>
      <rPr>
        <b/>
        <i/>
        <sz val="8"/>
        <color rgb="FFFF0000"/>
        <rFont val="Arimo"/>
        <family val="2"/>
      </rPr>
      <t xml:space="preserve"> Notas primera evaluación:</t>
    </r>
    <r>
      <rPr>
        <b/>
        <i/>
        <sz val="8"/>
        <color theme="1"/>
        <rFont val="Arimo"/>
        <family val="2"/>
      </rPr>
      <t xml:space="preserve"> </t>
    </r>
  </si>
  <si>
    <r>
      <t xml:space="preserve">                     </t>
    </r>
    <r>
      <rPr>
        <b/>
        <i/>
        <sz val="8"/>
        <color theme="6" tint="-0.249977111117893"/>
        <rFont val="Arimo"/>
        <family val="2"/>
      </rPr>
      <t xml:space="preserve"> por parte del alumnado, </t>
    </r>
    <r>
      <rPr>
        <b/>
        <i/>
        <sz val="8"/>
        <color rgb="FF00B0F0"/>
        <rFont val="Arimo"/>
        <family val="2"/>
      </rPr>
      <t xml:space="preserve">6,- Falta de asistencia injustificada, </t>
    </r>
    <r>
      <rPr>
        <b/>
        <i/>
        <sz val="8"/>
        <color theme="1"/>
        <rFont val="Arimo"/>
        <family val="2"/>
      </rPr>
      <t>7,- Expulsión                                                                                                               ( LAS RESPUESTAS SERÁN SI/NO)</t>
    </r>
  </si>
  <si>
    <t xml:space="preserve"> 6, Sin Faltas injustificadas / expulsión</t>
  </si>
  <si>
    <t>5, NO estar dado de alta en la Seguridad Social como trabajador por cta. Ajena o Autónomo.</t>
  </si>
  <si>
    <t>6, Firma del documento de las condiciones por parte del alumno</t>
  </si>
  <si>
    <t xml:space="preserve"> 7,Permiso menor edad</t>
  </si>
  <si>
    <t>4, Faltas injustificadas / EXPULSIÓN</t>
  </si>
  <si>
    <t>José Luis</t>
  </si>
  <si>
    <t>Posición</t>
  </si>
  <si>
    <t>Sumatorio</t>
  </si>
  <si>
    <t>SELECCIÓN ALUMNADO</t>
  </si>
  <si>
    <t>SELECCIONAR POSICION</t>
  </si>
  <si>
    <t>ELIMINAR X SELECCIONAR TODO</t>
  </si>
  <si>
    <t>ORDENAR DE MENOR A MAYOR</t>
  </si>
  <si>
    <t>INSTRUCCIONES</t>
  </si>
  <si>
    <t>8,-</t>
  </si>
  <si>
    <t>SORTEO</t>
  </si>
  <si>
    <t>2, Ha superado el 80% de los módulos primera Evaluación Parcial</t>
  </si>
  <si>
    <t>Alumnado seleccionado</t>
  </si>
  <si>
    <t>Alumnado reserva</t>
  </si>
  <si>
    <t>Alumno que ya está seleccionado</t>
  </si>
  <si>
    <t xml:space="preserve">1. • Medias de notas 20%. </t>
  </si>
  <si>
    <t>EXPULSIONES</t>
  </si>
  <si>
    <t>MÓDULOS APROBADO</t>
  </si>
  <si>
    <t>IDONEIDAD ORIENTADOR</t>
  </si>
  <si>
    <t xml:space="preserve">CRITERIOS SELECCIÓN </t>
  </si>
  <si>
    <r>
      <t xml:space="preserve">1,- </t>
    </r>
    <r>
      <rPr>
        <b/>
        <i/>
        <sz val="8"/>
        <color rgb="FFFF0000"/>
        <rFont val="Arimo"/>
        <family val="2"/>
      </rPr>
      <t>PARTE A:</t>
    </r>
    <r>
      <rPr>
        <i/>
        <sz val="8"/>
        <color theme="1"/>
        <rFont val="Arimo"/>
        <family val="2"/>
      </rPr>
      <t xml:space="preserve">  </t>
    </r>
    <r>
      <rPr>
        <b/>
        <i/>
        <sz val="8"/>
        <color theme="1" tint="0.34998626667073579"/>
        <rFont val="Arimo"/>
        <family val="2"/>
      </rPr>
      <t xml:space="preserve">1,- Estar matriculado en oferta completa, </t>
    </r>
    <r>
      <rPr>
        <i/>
        <sz val="8"/>
        <color theme="1"/>
        <rFont val="Arimo"/>
        <family val="2"/>
      </rPr>
      <t xml:space="preserve"> </t>
    </r>
    <r>
      <rPr>
        <b/>
        <i/>
        <sz val="8"/>
        <color theme="3" tint="0.39997558519241921"/>
        <rFont val="Arimo"/>
        <family val="2"/>
      </rPr>
      <t xml:space="preserve">2,- Ha superado el 80% de los módulos de la 1º Evaluación, </t>
    </r>
    <r>
      <rPr>
        <b/>
        <i/>
        <sz val="8"/>
        <color theme="9" tint="-0.249977111117893"/>
        <rFont val="Arimo"/>
        <family val="2"/>
      </rPr>
      <t xml:space="preserve">3,- Posibilidad movilidad geográfica, </t>
    </r>
    <r>
      <rPr>
        <b/>
        <i/>
        <sz val="8"/>
        <color theme="1"/>
        <rFont val="Arimo"/>
        <family val="2"/>
      </rPr>
      <t>4,- No estar de alta en ss (ajena o autóno</t>
    </r>
    <r>
      <rPr>
        <i/>
        <sz val="8"/>
        <color theme="1"/>
        <rFont val="Arimo"/>
        <family val="2"/>
      </rPr>
      <t xml:space="preserve">mo), </t>
    </r>
    <r>
      <rPr>
        <b/>
        <i/>
        <sz val="8"/>
        <color theme="6"/>
        <rFont val="Arimo"/>
        <family val="2"/>
      </rPr>
      <t>5,- Firma del documento condiciones.</t>
    </r>
  </si>
  <si>
    <t xml:space="preserve">Para el criterio de selección tendremos en cuenta: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</si>
  <si>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Medias de notas 20%.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</si>
  <si>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Número de módulos aprobados 20%.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</si>
  <si>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La asistencia 20%, cada falta restará  un 0.0833 sobre 10.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</si>
  <si>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La actitud 20%.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</si>
  <si>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Disciplina cada parte resta 3 puntos.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</si>
  <si>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Cuestionario de idoneidad 20%.</t>
    </r>
  </si>
  <si>
    <t>PARTE B</t>
  </si>
  <si>
    <r>
      <t>6·</t>
    </r>
    <r>
      <rPr>
        <sz val="7"/>
        <color rgb="FFFF0000"/>
        <rFont val="Calibri"/>
        <family val="2"/>
        <scheme val="minor"/>
      </rPr>
      <t xml:space="preserve">        </t>
    </r>
    <r>
      <rPr>
        <sz val="12"/>
        <color rgb="FFFF0000"/>
        <rFont val="Calibri"/>
        <family val="2"/>
        <scheme val="minor"/>
      </rPr>
      <t>Falta de asistencia</t>
    </r>
  </si>
  <si>
    <t xml:space="preserve">2. • La actitud 20%. </t>
  </si>
  <si>
    <t xml:space="preserve">3. • Número de módulos aprobados 20%. </t>
  </si>
  <si>
    <t>4, • Cuestionario de idoneidad 20%. Implicaría al Orientador del Centro.</t>
  </si>
  <si>
    <r>
      <t>5·</t>
    </r>
    <r>
      <rPr>
        <sz val="7"/>
        <color rgb="FFFF0000"/>
        <rFont val="Calibri"/>
        <family val="2"/>
        <scheme val="minor"/>
      </rPr>
      <t xml:space="preserve">        </t>
    </r>
    <r>
      <rPr>
        <sz val="12"/>
        <color rgb="FFFF0000"/>
        <rFont val="Calibri"/>
        <family val="2"/>
        <scheme val="minor"/>
      </rPr>
      <t>Disciplina cada parte resta 3 puntos.</t>
    </r>
  </si>
  <si>
    <t>FALTAS ASISTENCIA</t>
  </si>
  <si>
    <t>Profesor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</si>
</sst>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Arial Unicode MS"/>
      <family val="2"/>
    </font>
    <font>
      <sz val="9"/>
      <color theme="1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theme="3" tint="-0.499984740745262"/>
      <name val="Calibri"/>
      <family val="2"/>
      <scheme val="minor"/>
    </font>
    <font>
      <b/>
      <sz val="8"/>
      <color theme="2" tint="-0.89999084444715716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2" tint="-0.749992370372631"/>
      <name val="Calibri"/>
      <family val="2"/>
      <scheme val="minor"/>
    </font>
    <font>
      <sz val="14"/>
      <color theme="2" tint="-0.749992370372631"/>
      <name val="Baskerville Old Face"/>
      <family val="1"/>
    </font>
    <font>
      <b/>
      <sz val="24"/>
      <color theme="2" tint="-0.749992370372631"/>
      <name val="Baskerville Old Face"/>
      <family val="1"/>
    </font>
    <font>
      <sz val="14"/>
      <color theme="2" tint="-0.749992370372631"/>
      <name val="Calibri"/>
      <family val="2"/>
      <scheme val="minor"/>
    </font>
    <font>
      <sz val="20"/>
      <color theme="2" tint="-0.749992370372631"/>
      <name val="Baskerville Old Face"/>
      <family val="1"/>
    </font>
    <font>
      <sz val="12"/>
      <color theme="2" tint="-0.749992370372631"/>
      <name val="Calibri"/>
      <family val="2"/>
      <scheme val="minor"/>
    </font>
    <font>
      <sz val="11"/>
      <color theme="2" tint="-0.749992370372631"/>
      <name val="BatangChe"/>
      <family val="3"/>
    </font>
    <font>
      <i/>
      <sz val="12"/>
      <color theme="2" tint="-0.749992370372631"/>
      <name val="BatangChe"/>
      <family val="3"/>
    </font>
    <font>
      <sz val="12"/>
      <color theme="2" tint="-0.749992370372631"/>
      <name val="BatangChe"/>
      <family val="3"/>
    </font>
    <font>
      <i/>
      <sz val="11"/>
      <color theme="2" tint="-0.749992370372631"/>
      <name val="Calibri"/>
      <family val="2"/>
    </font>
    <font>
      <b/>
      <sz val="11"/>
      <color theme="2" tint="-0.749992370372631"/>
      <name val="Calibri"/>
      <family val="2"/>
      <scheme val="minor"/>
    </font>
    <font>
      <sz val="20"/>
      <color theme="2" tint="-0.749992370372631"/>
      <name val="Calibri"/>
      <family val="2"/>
      <scheme val="minor"/>
    </font>
    <font>
      <sz val="48"/>
      <color theme="2" tint="-0.749992370372631"/>
      <name val="Algerian"/>
      <family val="5"/>
    </font>
    <font>
      <b/>
      <sz val="24"/>
      <color theme="1"/>
      <name val="Calibri"/>
      <family val="2"/>
      <scheme val="minor"/>
    </font>
    <font>
      <b/>
      <sz val="24"/>
      <color theme="1"/>
      <name val="Calibri"/>
      <family val="2"/>
    </font>
    <font>
      <b/>
      <sz val="24"/>
      <color theme="7" tint="-0.499984740745262"/>
      <name val="Calibri"/>
      <family val="2"/>
      <scheme val="minor"/>
    </font>
    <font>
      <b/>
      <sz val="24"/>
      <color theme="7" tint="-0.499984740745262"/>
      <name val="Calibri"/>
      <family val="2"/>
    </font>
    <font>
      <b/>
      <sz val="24"/>
      <color theme="9" tint="-0.499984740745262"/>
      <name val="Calibri"/>
      <family val="2"/>
      <scheme val="minor"/>
    </font>
    <font>
      <b/>
      <sz val="24"/>
      <color theme="9" tint="-0.499984740745262"/>
      <name val="Calibri"/>
      <family val="2"/>
    </font>
    <font>
      <b/>
      <sz val="24"/>
      <color theme="5"/>
      <name val="Calibri"/>
      <family val="2"/>
      <scheme val="minor"/>
    </font>
    <font>
      <b/>
      <sz val="24"/>
      <color theme="5"/>
      <name val="Calibri"/>
      <family val="2"/>
    </font>
    <font>
      <b/>
      <sz val="24"/>
      <color rgb="FF00B050"/>
      <name val="Calibri"/>
      <family val="2"/>
      <scheme val="minor"/>
    </font>
    <font>
      <b/>
      <sz val="10"/>
      <color indexed="8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color theme="1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b/>
      <sz val="24"/>
      <color theme="6" tint="-0.249977111117893"/>
      <name val="Calibri"/>
      <family val="2"/>
      <scheme val="minor"/>
    </font>
    <font>
      <b/>
      <sz val="24"/>
      <color theme="6" tint="-0.249977111117893"/>
      <name val="Calibri"/>
      <family val="2"/>
    </font>
    <font>
      <b/>
      <sz val="10"/>
      <color theme="1"/>
      <name val="Calibri"/>
      <family val="2"/>
      <scheme val="minor"/>
    </font>
    <font>
      <sz val="18"/>
      <color theme="1"/>
      <name val="Times New Roman"/>
      <family val="1"/>
    </font>
    <font>
      <i/>
      <sz val="16"/>
      <color theme="1"/>
      <name val="Calibri"/>
      <family val="2"/>
      <scheme val="minor"/>
    </font>
    <font>
      <i/>
      <sz val="16"/>
      <color theme="5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4"/>
      <color theme="4" tint="-0.249977111117893"/>
      <name val="Calibri"/>
      <family val="2"/>
      <scheme val="minor"/>
    </font>
    <font>
      <b/>
      <sz val="24"/>
      <color theme="4" tint="-0.249977111117893"/>
      <name val="Calibri"/>
      <family val="2"/>
    </font>
    <font>
      <b/>
      <sz val="14"/>
      <color theme="2" tint="-0.749992370372631"/>
      <name val="Calibri"/>
      <family val="2"/>
      <scheme val="minor"/>
    </font>
    <font>
      <sz val="8"/>
      <color theme="1"/>
      <name val="Arimo"/>
      <family val="2"/>
    </font>
    <font>
      <b/>
      <sz val="8"/>
      <color theme="1"/>
      <name val="Arimo"/>
      <family val="2"/>
    </font>
    <font>
      <i/>
      <sz val="8"/>
      <color theme="1"/>
      <name val="Arimo"/>
      <family val="2"/>
    </font>
    <font>
      <b/>
      <i/>
      <sz val="8"/>
      <color rgb="FFFF0000"/>
      <name val="Arimo"/>
      <family val="2"/>
    </font>
    <font>
      <b/>
      <i/>
      <sz val="8"/>
      <color theme="1" tint="0.34998626667073579"/>
      <name val="Arimo"/>
      <family val="2"/>
    </font>
    <font>
      <b/>
      <i/>
      <sz val="8"/>
      <color theme="3" tint="0.39997558519241921"/>
      <name val="Arimo"/>
      <family val="2"/>
    </font>
    <font>
      <b/>
      <i/>
      <sz val="8"/>
      <color theme="9" tint="-0.249977111117893"/>
      <name val="Arimo"/>
      <family val="2"/>
    </font>
    <font>
      <b/>
      <i/>
      <sz val="8"/>
      <color theme="1"/>
      <name val="Arimo"/>
      <family val="2"/>
    </font>
    <font>
      <b/>
      <i/>
      <sz val="8"/>
      <color theme="6"/>
      <name val="Arimo"/>
      <family val="2"/>
    </font>
    <font>
      <b/>
      <i/>
      <sz val="8"/>
      <color theme="6" tint="-0.249977111117893"/>
      <name val="Arimo"/>
      <family val="2"/>
    </font>
    <font>
      <b/>
      <i/>
      <sz val="8"/>
      <color rgb="FF00B0F0"/>
      <name val="Arimo"/>
      <family val="2"/>
    </font>
    <font>
      <b/>
      <i/>
      <sz val="8"/>
      <color theme="9" tint="-0.499984740745262"/>
      <name val="Arimo"/>
      <family val="2"/>
    </font>
    <font>
      <b/>
      <i/>
      <sz val="8"/>
      <color theme="8" tint="-0.499984740745262"/>
      <name val="Arimo"/>
      <family val="2"/>
    </font>
    <font>
      <b/>
      <i/>
      <sz val="8"/>
      <color theme="2" tint="-0.499984740745262"/>
      <name val="Arimo"/>
      <family val="2"/>
    </font>
    <font>
      <i/>
      <sz val="8"/>
      <color theme="2" tint="-0.499984740745262"/>
      <name val="Arimo"/>
      <family val="2"/>
    </font>
    <font>
      <b/>
      <i/>
      <sz val="8"/>
      <color theme="5" tint="-0.249977111117893"/>
      <name val="Arimo"/>
      <family val="2"/>
    </font>
    <font>
      <b/>
      <i/>
      <sz val="8"/>
      <color theme="3"/>
      <name val="Arimo"/>
      <family val="2"/>
    </font>
    <font>
      <b/>
      <i/>
      <sz val="8"/>
      <color theme="1" tint="4.9989318521683403E-2"/>
      <name val="Arimo"/>
      <family val="2"/>
    </font>
    <font>
      <i/>
      <sz val="8"/>
      <color theme="9" tint="-0.249977111117893"/>
      <name val="Arimo"/>
      <family val="2"/>
    </font>
    <font>
      <b/>
      <i/>
      <sz val="8"/>
      <color theme="8" tint="-0.249977111117893"/>
      <name val="Arimo"/>
      <family val="2"/>
    </font>
    <font>
      <b/>
      <i/>
      <sz val="8"/>
      <color theme="3" tint="-0.249977111117893"/>
      <name val="Arimo"/>
      <family val="2"/>
    </font>
    <font>
      <b/>
      <sz val="8"/>
      <color rgb="FF000000"/>
      <name val="Arimo"/>
      <family val="2"/>
    </font>
    <font>
      <b/>
      <sz val="8"/>
      <color rgb="FFFF0000"/>
      <name val="Arimo"/>
      <family val="2"/>
    </font>
    <font>
      <sz val="8"/>
      <color rgb="FFFF0000"/>
      <name val="Arimo"/>
      <family val="2"/>
    </font>
    <font>
      <sz val="8"/>
      <color rgb="FF000000"/>
      <name val="Arimo"/>
      <family val="2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rgb="FFFF0000"/>
      <name val="Calibri"/>
      <family val="2"/>
    </font>
    <font>
      <i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FF0000"/>
      <name val="Calibri"/>
      <family val="2"/>
      <scheme val="minor"/>
    </font>
    <font>
      <sz val="8"/>
      <color rgb="FFFF0000"/>
      <name val="Bahnschrift Light Condensed"/>
      <family val="2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Times New Roman"/>
      <family val="1"/>
    </font>
    <font>
      <sz val="10"/>
      <color theme="0"/>
      <name val="Calibri"/>
      <family val="2"/>
      <scheme val="minor"/>
    </font>
    <font>
      <b/>
      <sz val="14"/>
      <color rgb="FF002060"/>
      <name val="Sitka Heading"/>
    </font>
    <font>
      <b/>
      <sz val="12"/>
      <color rgb="FF002060"/>
      <name val="Sitka Heading"/>
    </font>
    <font>
      <sz val="14"/>
      <color rgb="FF000000"/>
      <name val="Bahnschrift Light"/>
      <family val="2"/>
    </font>
    <font>
      <sz val="11"/>
      <color theme="3" tint="-0.249977111117893"/>
      <name val="Calibri"/>
      <family val="2"/>
      <scheme val="minor"/>
    </font>
    <font>
      <sz val="14"/>
      <color rgb="FFFFFF00"/>
      <name val="Bahnschrift Light"/>
      <family val="2"/>
    </font>
    <font>
      <b/>
      <sz val="12"/>
      <color theme="1"/>
      <name val="Sitka Heading"/>
    </font>
    <font>
      <b/>
      <sz val="11"/>
      <color rgb="FF0070C0"/>
      <name val="Calibri"/>
      <family val="2"/>
      <scheme val="minor"/>
    </font>
    <font>
      <b/>
      <sz val="24"/>
      <color rgb="FF0070C0"/>
      <name val="Calibri"/>
      <family val="2"/>
    </font>
    <font>
      <b/>
      <sz val="11"/>
      <color theme="1"/>
      <name val="Times New Roman"/>
      <family val="1"/>
    </font>
    <font>
      <sz val="7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22"/>
      <color rgb="FF00B050"/>
      <name val="Calibri"/>
      <family val="2"/>
    </font>
    <font>
      <b/>
      <sz val="11"/>
      <color rgb="FF00B050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20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theme="1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284">
    <xf numFmtId="0" fontId="0" fillId="0" borderId="0" xfId="0"/>
    <xf numFmtId="0" fontId="0" fillId="2" borderId="0" xfId="0" applyFill="1"/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left"/>
    </xf>
    <xf numFmtId="0" fontId="15" fillId="2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left"/>
    </xf>
    <xf numFmtId="0" fontId="15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center" vertical="center" textRotation="90" wrapText="1"/>
    </xf>
    <xf numFmtId="0" fontId="16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5" borderId="7" xfId="0" applyFont="1" applyFill="1" applyBorder="1"/>
    <xf numFmtId="0" fontId="4" fillId="5" borderId="10" xfId="0" applyFont="1" applyFill="1" applyBorder="1" applyAlignment="1" applyProtection="1">
      <alignment vertical="center" wrapText="1"/>
      <protection locked="0"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left"/>
    </xf>
    <xf numFmtId="0" fontId="4" fillId="2" borderId="7" xfId="0" applyFont="1" applyFill="1" applyBorder="1"/>
    <xf numFmtId="0" fontId="4" fillId="2" borderId="10" xfId="0" applyFont="1" applyFill="1" applyBorder="1" applyAlignment="1" applyProtection="1">
      <alignment vertical="center" wrapText="1"/>
      <protection locked="0"/>
    </xf>
    <xf numFmtId="0" fontId="0" fillId="2" borderId="7" xfId="0" applyFill="1" applyBorder="1" applyAlignment="1">
      <alignment horizontal="center"/>
    </xf>
    <xf numFmtId="0" fontId="4" fillId="0" borderId="0" xfId="0" applyFont="1"/>
    <xf numFmtId="0" fontId="2" fillId="2" borderId="10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3" borderId="11" xfId="0" applyFont="1" applyFill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horizontal="center" vertical="center" textRotation="90" wrapText="1"/>
    </xf>
    <xf numFmtId="0" fontId="2" fillId="3" borderId="13" xfId="0" applyFont="1" applyFill="1" applyBorder="1" applyAlignment="1">
      <alignment horizontal="center" vertical="center"/>
    </xf>
    <xf numFmtId="0" fontId="0" fillId="3" borderId="13" xfId="0" applyFill="1" applyBorder="1"/>
    <xf numFmtId="0" fontId="0" fillId="3" borderId="14" xfId="0" applyFill="1" applyBorder="1"/>
    <xf numFmtId="0" fontId="15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/>
    </xf>
    <xf numFmtId="0" fontId="0" fillId="2" borderId="8" xfId="0" applyFill="1" applyBorder="1"/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6" fillId="2" borderId="0" xfId="0" applyFont="1" applyFill="1"/>
    <xf numFmtId="0" fontId="2" fillId="5" borderId="7" xfId="0" applyFont="1" applyFill="1" applyBorder="1" applyAlignment="1">
      <alignment horizontal="center" vertical="center" textRotation="90" wrapText="1"/>
    </xf>
    <xf numFmtId="0" fontId="22" fillId="9" borderId="0" xfId="0" applyFont="1" applyFill="1" applyBorder="1"/>
    <xf numFmtId="0" fontId="22" fillId="9" borderId="0" xfId="0" applyFont="1" applyFill="1"/>
    <xf numFmtId="0" fontId="23" fillId="9" borderId="0" xfId="0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0" fontId="25" fillId="9" borderId="0" xfId="0" applyFont="1" applyFill="1" applyBorder="1" applyAlignment="1">
      <alignment horizontal="center"/>
    </xf>
    <xf numFmtId="0" fontId="26" fillId="9" borderId="0" xfId="0" applyFont="1" applyFill="1" applyBorder="1" applyAlignment="1">
      <alignment horizontal="center"/>
    </xf>
    <xf numFmtId="0" fontId="27" fillId="9" borderId="0" xfId="0" applyFont="1" applyFill="1" applyBorder="1"/>
    <xf numFmtId="0" fontId="25" fillId="9" borderId="0" xfId="0" applyFont="1" applyFill="1" applyBorder="1"/>
    <xf numFmtId="0" fontId="28" fillId="9" borderId="0" xfId="0" applyFont="1" applyFill="1" applyBorder="1"/>
    <xf numFmtId="0" fontId="29" fillId="9" borderId="0" xfId="1" applyFont="1" applyFill="1" applyBorder="1" applyAlignment="1" applyProtection="1">
      <alignment horizontal="left"/>
    </xf>
    <xf numFmtId="0" fontId="30" fillId="9" borderId="0" xfId="0" applyFont="1" applyFill="1" applyBorder="1"/>
    <xf numFmtId="0" fontId="31" fillId="9" borderId="0" xfId="1" applyFont="1" applyFill="1" applyBorder="1" applyAlignment="1" applyProtection="1"/>
    <xf numFmtId="0" fontId="32" fillId="9" borderId="1" xfId="0" applyFont="1" applyFill="1" applyBorder="1"/>
    <xf numFmtId="0" fontId="32" fillId="9" borderId="7" xfId="0" applyFont="1" applyFill="1" applyBorder="1"/>
    <xf numFmtId="0" fontId="33" fillId="9" borderId="0" xfId="0" applyFont="1" applyFill="1" applyBorder="1"/>
    <xf numFmtId="0" fontId="34" fillId="9" borderId="0" xfId="0" applyFont="1" applyFill="1"/>
    <xf numFmtId="0" fontId="32" fillId="9" borderId="0" xfId="0" applyFont="1" applyFill="1" applyBorder="1"/>
    <xf numFmtId="0" fontId="35" fillId="9" borderId="7" xfId="0" applyFont="1" applyFill="1" applyBorder="1" applyAlignment="1">
      <alignment horizontal="right"/>
    </xf>
    <xf numFmtId="0" fontId="36" fillId="9" borderId="10" xfId="1" applyFont="1" applyFill="1" applyBorder="1" applyAlignment="1" applyProtection="1"/>
    <xf numFmtId="0" fontId="37" fillId="9" borderId="7" xfId="0" applyFont="1" applyFill="1" applyBorder="1" applyAlignment="1">
      <alignment horizontal="right"/>
    </xf>
    <xf numFmtId="0" fontId="38" fillId="9" borderId="10" xfId="1" applyFont="1" applyFill="1" applyBorder="1" applyAlignment="1" applyProtection="1"/>
    <xf numFmtId="0" fontId="39" fillId="9" borderId="7" xfId="0" applyFont="1" applyFill="1" applyBorder="1" applyAlignment="1">
      <alignment horizontal="right"/>
    </xf>
    <xf numFmtId="0" fontId="40" fillId="9" borderId="10" xfId="1" applyFont="1" applyFill="1" applyBorder="1" applyAlignment="1" applyProtection="1"/>
    <xf numFmtId="0" fontId="41" fillId="9" borderId="7" xfId="0" applyFont="1" applyFill="1" applyBorder="1" applyAlignment="1">
      <alignment horizontal="right"/>
    </xf>
    <xf numFmtId="0" fontId="42" fillId="9" borderId="10" xfId="1" applyFont="1" applyFill="1" applyBorder="1" applyAlignment="1" applyProtection="1"/>
    <xf numFmtId="0" fontId="43" fillId="9" borderId="7" xfId="0" applyFont="1" applyFill="1" applyBorder="1" applyAlignment="1">
      <alignment horizontal="right"/>
    </xf>
    <xf numFmtId="0" fontId="45" fillId="2" borderId="7" xfId="0" applyFont="1" applyFill="1" applyBorder="1"/>
    <xf numFmtId="0" fontId="46" fillId="2" borderId="16" xfId="0" applyFont="1" applyFill="1" applyBorder="1" applyAlignment="1">
      <alignment horizontal="center"/>
    </xf>
    <xf numFmtId="0" fontId="47" fillId="2" borderId="0" xfId="0" applyFont="1" applyFill="1" applyBorder="1" applyAlignment="1">
      <alignment horizontal="center"/>
    </xf>
    <xf numFmtId="0" fontId="49" fillId="9" borderId="7" xfId="0" applyFont="1" applyFill="1" applyBorder="1" applyAlignment="1">
      <alignment horizontal="right"/>
    </xf>
    <xf numFmtId="0" fontId="50" fillId="9" borderId="10" xfId="1" applyFont="1" applyFill="1" applyBorder="1" applyAlignment="1" applyProtection="1"/>
    <xf numFmtId="0" fontId="2" fillId="2" borderId="7" xfId="0" applyFont="1" applyFill="1" applyBorder="1" applyAlignment="1">
      <alignment horizontal="center"/>
    </xf>
    <xf numFmtId="0" fontId="47" fillId="2" borderId="17" xfId="0" applyFont="1" applyFill="1" applyBorder="1" applyAlignment="1">
      <alignment horizontal="center"/>
    </xf>
    <xf numFmtId="0" fontId="48" fillId="2" borderId="18" xfId="0" applyFont="1" applyFill="1" applyBorder="1" applyAlignment="1">
      <alignment horizontal="center"/>
    </xf>
    <xf numFmtId="0" fontId="51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2" fillId="2" borderId="7" xfId="0" applyFont="1" applyFill="1" applyBorder="1"/>
    <xf numFmtId="0" fontId="52" fillId="2" borderId="16" xfId="0" applyFont="1" applyFill="1" applyBorder="1"/>
    <xf numFmtId="0" fontId="44" fillId="2" borderId="16" xfId="0" applyFont="1" applyFill="1" applyBorder="1" applyAlignment="1">
      <alignment horizontal="left"/>
    </xf>
    <xf numFmtId="0" fontId="53" fillId="2" borderId="0" xfId="0" applyFont="1" applyFill="1"/>
    <xf numFmtId="0" fontId="53" fillId="2" borderId="0" xfId="0" applyFont="1" applyFill="1" applyBorder="1"/>
    <xf numFmtId="0" fontId="54" fillId="2" borderId="0" xfId="0" applyFont="1" applyFill="1" applyBorder="1"/>
    <xf numFmtId="0" fontId="54" fillId="2" borderId="21" xfId="0" applyFont="1" applyFill="1" applyBorder="1"/>
    <xf numFmtId="0" fontId="2" fillId="2" borderId="0" xfId="0" applyFont="1" applyFill="1" applyAlignment="1">
      <alignment horizontal="center"/>
    </xf>
    <xf numFmtId="0" fontId="0" fillId="2" borderId="0" xfId="0" applyFont="1" applyFill="1" applyBorder="1"/>
    <xf numFmtId="0" fontId="54" fillId="2" borderId="23" xfId="0" applyFont="1" applyFill="1" applyBorder="1"/>
    <xf numFmtId="0" fontId="55" fillId="10" borderId="22" xfId="0" applyFont="1" applyFill="1" applyBorder="1" applyAlignment="1">
      <alignment horizontal="center"/>
    </xf>
    <xf numFmtId="0" fontId="53" fillId="10" borderId="0" xfId="0" applyFont="1" applyFill="1" applyBorder="1"/>
    <xf numFmtId="0" fontId="53" fillId="10" borderId="0" xfId="0" applyFont="1" applyFill="1"/>
    <xf numFmtId="0" fontId="2" fillId="10" borderId="0" xfId="0" applyFont="1" applyFill="1" applyAlignment="1">
      <alignment horizontal="center"/>
    </xf>
    <xf numFmtId="0" fontId="20" fillId="10" borderId="0" xfId="0" applyFont="1" applyFill="1" applyAlignment="1">
      <alignment horizontal="center"/>
    </xf>
    <xf numFmtId="0" fontId="0" fillId="10" borderId="0" xfId="0" applyFill="1"/>
    <xf numFmtId="0" fontId="54" fillId="2" borderId="25" xfId="0" applyFont="1" applyFill="1" applyBorder="1"/>
    <xf numFmtId="0" fontId="55" fillId="10" borderId="0" xfId="0" applyFont="1" applyFill="1" applyBorder="1" applyAlignment="1">
      <alignment horizontal="center"/>
    </xf>
    <xf numFmtId="0" fontId="54" fillId="10" borderId="24" xfId="0" applyFont="1" applyFill="1" applyBorder="1"/>
    <xf numFmtId="0" fontId="54" fillId="10" borderId="0" xfId="0" applyFont="1" applyFill="1" applyBorder="1"/>
    <xf numFmtId="0" fontId="2" fillId="10" borderId="0" xfId="0" applyFont="1" applyFill="1" applyBorder="1" applyAlignment="1">
      <alignment horizontal="center"/>
    </xf>
    <xf numFmtId="0" fontId="0" fillId="10" borderId="0" xfId="0" applyFont="1" applyFill="1" applyBorder="1"/>
    <xf numFmtId="0" fontId="56" fillId="2" borderId="0" xfId="0" applyFont="1" applyFill="1" applyBorder="1"/>
    <xf numFmtId="0" fontId="53" fillId="2" borderId="1" xfId="0" applyFont="1" applyFill="1" applyBorder="1"/>
    <xf numFmtId="0" fontId="53" fillId="2" borderId="4" xfId="0" applyFont="1" applyFill="1" applyBorder="1"/>
    <xf numFmtId="0" fontId="0" fillId="10" borderId="0" xfId="0" applyFill="1" applyBorder="1"/>
    <xf numFmtId="0" fontId="55" fillId="5" borderId="20" xfId="0" applyFont="1" applyFill="1" applyBorder="1" applyAlignment="1">
      <alignment horizontal="center"/>
    </xf>
    <xf numFmtId="0" fontId="55" fillId="5" borderId="11" xfId="0" applyFont="1" applyFill="1" applyBorder="1" applyAlignment="1">
      <alignment horizontal="center"/>
    </xf>
    <xf numFmtId="0" fontId="55" fillId="11" borderId="22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55" fillId="12" borderId="0" xfId="0" applyFont="1" applyFill="1" applyBorder="1" applyAlignment="1">
      <alignment horizontal="center"/>
    </xf>
    <xf numFmtId="0" fontId="58" fillId="9" borderId="7" xfId="0" applyFont="1" applyFill="1" applyBorder="1" applyAlignment="1">
      <alignment horizontal="right"/>
    </xf>
    <xf numFmtId="0" fontId="59" fillId="9" borderId="10" xfId="1" applyFont="1" applyFill="1" applyBorder="1" applyAlignment="1" applyProtection="1"/>
    <xf numFmtId="0" fontId="60" fillId="9" borderId="0" xfId="0" applyFont="1" applyFill="1"/>
    <xf numFmtId="0" fontId="57" fillId="2" borderId="25" xfId="0" applyFont="1" applyFill="1" applyBorder="1"/>
    <xf numFmtId="0" fontId="61" fillId="2" borderId="23" xfId="0" applyFont="1" applyFill="1" applyBorder="1"/>
    <xf numFmtId="0" fontId="63" fillId="2" borderId="24" xfId="0" applyFont="1" applyFill="1" applyBorder="1"/>
    <xf numFmtId="0" fontId="64" fillId="2" borderId="24" xfId="0" applyFont="1" applyFill="1" applyBorder="1"/>
    <xf numFmtId="0" fontId="82" fillId="0" borderId="24" xfId="0" applyFont="1" applyBorder="1"/>
    <xf numFmtId="0" fontId="68" fillId="2" borderId="25" xfId="0" applyFont="1" applyFill="1" applyBorder="1"/>
    <xf numFmtId="0" fontId="87" fillId="2" borderId="0" xfId="0" applyFont="1" applyFill="1"/>
    <xf numFmtId="0" fontId="88" fillId="9" borderId="10" xfId="1" applyFont="1" applyFill="1" applyBorder="1" applyAlignment="1" applyProtection="1"/>
    <xf numFmtId="0" fontId="88" fillId="9" borderId="10" xfId="1" applyFont="1" applyFill="1" applyBorder="1" applyAlignment="1" applyProtection="1">
      <alignment horizontal="right"/>
    </xf>
    <xf numFmtId="0" fontId="89" fillId="2" borderId="0" xfId="0" applyFont="1" applyFill="1"/>
    <xf numFmtId="0" fontId="2" fillId="2" borderId="8" xfId="0" applyFont="1" applyFill="1" applyBorder="1" applyAlignment="1">
      <alignment horizontal="center"/>
    </xf>
    <xf numFmtId="0" fontId="4" fillId="0" borderId="8" xfId="0" applyFont="1" applyBorder="1"/>
    <xf numFmtId="0" fontId="15" fillId="0" borderId="7" xfId="0" applyFont="1" applyBorder="1"/>
    <xf numFmtId="0" fontId="4" fillId="6" borderId="0" xfId="0" applyFont="1" applyFill="1"/>
    <xf numFmtId="0" fontId="4" fillId="6" borderId="10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91" fillId="2" borderId="7" xfId="0" applyFont="1" applyFill="1" applyBorder="1" applyAlignment="1">
      <alignment horizontal="center" vertical="center" textRotation="90" wrapText="1"/>
    </xf>
    <xf numFmtId="0" fontId="92" fillId="2" borderId="7" xfId="0" applyFont="1" applyFill="1" applyBorder="1"/>
    <xf numFmtId="0" fontId="95" fillId="2" borderId="0" xfId="0" applyFont="1" applyFill="1" applyBorder="1" applyAlignment="1">
      <alignment horizontal="center"/>
    </xf>
    <xf numFmtId="10" fontId="97" fillId="2" borderId="0" xfId="0" applyNumberFormat="1" applyFont="1" applyFill="1" applyBorder="1" applyAlignment="1">
      <alignment horizontal="center"/>
    </xf>
    <xf numFmtId="0" fontId="19" fillId="2" borderId="0" xfId="0" applyFont="1" applyFill="1"/>
    <xf numFmtId="0" fontId="98" fillId="2" borderId="30" xfId="0" applyFont="1" applyFill="1" applyBorder="1"/>
    <xf numFmtId="0" fontId="98" fillId="2" borderId="27" xfId="0" applyFont="1" applyFill="1" applyBorder="1"/>
    <xf numFmtId="0" fontId="95" fillId="2" borderId="28" xfId="0" applyFont="1" applyFill="1" applyBorder="1" applyAlignment="1">
      <alignment horizontal="center"/>
    </xf>
    <xf numFmtId="0" fontId="48" fillId="2" borderId="0" xfId="0" applyFont="1" applyFill="1" applyBorder="1" applyAlignment="1">
      <alignment horizontal="center"/>
    </xf>
    <xf numFmtId="0" fontId="46" fillId="2" borderId="19" xfId="0" applyFont="1" applyFill="1" applyBorder="1" applyAlignment="1">
      <alignment horizontal="center"/>
    </xf>
    <xf numFmtId="0" fontId="101" fillId="3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/>
    <xf numFmtId="0" fontId="4" fillId="2" borderId="10" xfId="0" applyFont="1" applyFill="1" applyBorder="1" applyAlignment="1">
      <alignment horizontal="center"/>
    </xf>
    <xf numFmtId="0" fontId="98" fillId="2" borderId="29" xfId="0" applyFont="1" applyFill="1" applyBorder="1"/>
    <xf numFmtId="0" fontId="99" fillId="2" borderId="0" xfId="0" applyFont="1" applyFill="1" applyBorder="1" applyAlignment="1">
      <alignment horizontal="center"/>
    </xf>
    <xf numFmtId="0" fontId="105" fillId="2" borderId="0" xfId="0" applyFont="1" applyFill="1"/>
    <xf numFmtId="0" fontId="103" fillId="2" borderId="3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14" borderId="7" xfId="0" applyFont="1" applyFill="1" applyBorder="1" applyAlignment="1">
      <alignment horizontal="center"/>
    </xf>
    <xf numFmtId="164" fontId="104" fillId="2" borderId="7" xfId="0" applyNumberFormat="1" applyFont="1" applyFill="1" applyBorder="1" applyAlignment="1">
      <alignment horizontal="center" vertical="top" wrapText="1"/>
    </xf>
    <xf numFmtId="1" fontId="102" fillId="2" borderId="32" xfId="0" applyNumberFormat="1" applyFont="1" applyFill="1" applyBorder="1" applyAlignment="1">
      <alignment horizontal="center"/>
    </xf>
    <xf numFmtId="1" fontId="102" fillId="2" borderId="7" xfId="0" applyNumberFormat="1" applyFont="1" applyFill="1" applyBorder="1" applyAlignment="1">
      <alignment horizontal="center"/>
    </xf>
    <xf numFmtId="1" fontId="102" fillId="2" borderId="36" xfId="0" applyNumberFormat="1" applyFont="1" applyFill="1" applyBorder="1" applyAlignment="1">
      <alignment horizontal="center"/>
    </xf>
    <xf numFmtId="1" fontId="102" fillId="2" borderId="35" xfId="0" applyNumberFormat="1" applyFont="1" applyFill="1" applyBorder="1" applyAlignment="1">
      <alignment horizontal="center"/>
    </xf>
    <xf numFmtId="164" fontId="106" fillId="8" borderId="7" xfId="0" applyNumberFormat="1" applyFont="1" applyFill="1" applyBorder="1" applyAlignment="1">
      <alignment horizontal="center" vertical="top" wrapText="1"/>
    </xf>
    <xf numFmtId="0" fontId="107" fillId="13" borderId="33" xfId="0" applyFont="1" applyFill="1" applyBorder="1" applyAlignment="1">
      <alignment horizontal="center"/>
    </xf>
    <xf numFmtId="0" fontId="107" fillId="13" borderId="3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8" fillId="2" borderId="0" xfId="0" applyFont="1" applyFill="1"/>
    <xf numFmtId="0" fontId="107" fillId="13" borderId="37" xfId="0" applyFont="1" applyFill="1" applyBorder="1" applyAlignment="1">
      <alignment horizontal="center"/>
    </xf>
    <xf numFmtId="0" fontId="108" fillId="2" borderId="7" xfId="0" applyFont="1" applyFill="1" applyBorder="1"/>
    <xf numFmtId="1" fontId="102" fillId="2" borderId="0" xfId="0" applyNumberFormat="1" applyFont="1" applyFill="1" applyBorder="1" applyAlignment="1">
      <alignment horizontal="center"/>
    </xf>
    <xf numFmtId="0" fontId="108" fillId="2" borderId="10" xfId="0" applyFont="1" applyFill="1" applyBorder="1"/>
    <xf numFmtId="0" fontId="0" fillId="2" borderId="38" xfId="0" applyFill="1" applyBorder="1"/>
    <xf numFmtId="0" fontId="108" fillId="2" borderId="7" xfId="0" applyFont="1" applyFill="1" applyBorder="1" applyAlignment="1">
      <alignment horizontal="center"/>
    </xf>
    <xf numFmtId="0" fontId="109" fillId="9" borderId="10" xfId="1" applyFont="1" applyFill="1" applyBorder="1" applyAlignment="1" applyProtection="1">
      <alignment horizontal="right"/>
    </xf>
    <xf numFmtId="0" fontId="109" fillId="9" borderId="10" xfId="1" applyFont="1" applyFill="1" applyBorder="1" applyAlignment="1" applyProtection="1"/>
    <xf numFmtId="0" fontId="0" fillId="15" borderId="7" xfId="0" applyFill="1" applyBorder="1" applyAlignment="1">
      <alignment horizontal="left"/>
    </xf>
    <xf numFmtId="1" fontId="102" fillId="2" borderId="8" xfId="0" applyNumberFormat="1" applyFont="1" applyFill="1" applyBorder="1" applyAlignment="1">
      <alignment horizontal="center"/>
    </xf>
    <xf numFmtId="1" fontId="102" fillId="2" borderId="39" xfId="0" applyNumberFormat="1" applyFont="1" applyFill="1" applyBorder="1" applyAlignment="1">
      <alignment horizontal="center"/>
    </xf>
    <xf numFmtId="0" fontId="107" fillId="13" borderId="7" xfId="0" applyFont="1" applyFill="1" applyBorder="1" applyAlignment="1">
      <alignment horizontal="center"/>
    </xf>
    <xf numFmtId="0" fontId="107" fillId="2" borderId="0" xfId="0" applyFont="1" applyFill="1" applyBorder="1" applyAlignment="1">
      <alignment horizontal="center"/>
    </xf>
    <xf numFmtId="0" fontId="0" fillId="6" borderId="7" xfId="0" applyFont="1" applyFill="1" applyBorder="1"/>
    <xf numFmtId="0" fontId="0" fillId="2" borderId="7" xfId="0" applyFont="1" applyFill="1" applyBorder="1"/>
    <xf numFmtId="0" fontId="90" fillId="2" borderId="7" xfId="0" applyFont="1" applyFill="1" applyBorder="1" applyAlignment="1">
      <alignment vertical="top" wrapText="1"/>
    </xf>
    <xf numFmtId="0" fontId="90" fillId="6" borderId="7" xfId="0" applyFont="1" applyFill="1" applyBorder="1" applyAlignment="1">
      <alignment vertical="top" wrapText="1"/>
    </xf>
    <xf numFmtId="0" fontId="0" fillId="2" borderId="7" xfId="0" applyFont="1" applyFill="1" applyBorder="1" applyAlignment="1">
      <alignment horizontal="center"/>
    </xf>
    <xf numFmtId="0" fontId="2" fillId="6" borderId="7" xfId="0" applyFont="1" applyFill="1" applyBorder="1"/>
    <xf numFmtId="0" fontId="9" fillId="6" borderId="7" xfId="0" applyFont="1" applyFill="1" applyBorder="1" applyAlignment="1">
      <alignment horizontal="left"/>
    </xf>
    <xf numFmtId="0" fontId="10" fillId="6" borderId="7" xfId="0" applyFont="1" applyFill="1" applyBorder="1" applyAlignment="1">
      <alignment horizontal="center"/>
    </xf>
    <xf numFmtId="0" fontId="113" fillId="6" borderId="7" xfId="0" applyFont="1" applyFill="1" applyBorder="1" applyAlignment="1">
      <alignment horizontal="center"/>
    </xf>
    <xf numFmtId="0" fontId="113" fillId="2" borderId="7" xfId="0" applyFont="1" applyFill="1" applyBorder="1" applyAlignment="1">
      <alignment horizontal="center"/>
    </xf>
    <xf numFmtId="0" fontId="113" fillId="2" borderId="7" xfId="0" applyFont="1" applyFill="1" applyBorder="1" applyAlignment="1">
      <alignment horizontal="center" vertical="center" textRotation="90" wrapText="1"/>
    </xf>
    <xf numFmtId="0" fontId="113" fillId="3" borderId="7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114" fillId="2" borderId="7" xfId="0" applyFont="1" applyFill="1" applyBorder="1" applyAlignment="1">
      <alignment horizontal="center" vertical="center" textRotation="90" wrapText="1"/>
    </xf>
    <xf numFmtId="0" fontId="115" fillId="2" borderId="7" xfId="0" applyFont="1" applyFill="1" applyBorder="1" applyAlignment="1">
      <alignment horizontal="center" vertical="center" textRotation="90" wrapText="1"/>
    </xf>
    <xf numFmtId="0" fontId="116" fillId="3" borderId="7" xfId="0" applyFont="1" applyFill="1" applyBorder="1" applyAlignment="1">
      <alignment horizontal="center" vertical="center" textRotation="90" wrapText="1"/>
    </xf>
    <xf numFmtId="0" fontId="9" fillId="6" borderId="7" xfId="0" applyFont="1" applyFill="1" applyBorder="1" applyAlignment="1">
      <alignment horizontal="center"/>
    </xf>
    <xf numFmtId="0" fontId="86" fillId="6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6" fillId="2" borderId="7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117" fillId="9" borderId="10" xfId="1" applyFont="1" applyFill="1" applyBorder="1" applyAlignment="1" applyProtection="1"/>
    <xf numFmtId="0" fontId="116" fillId="2" borderId="7" xfId="0" applyFont="1" applyFill="1" applyBorder="1" applyAlignment="1">
      <alignment horizontal="center" vertical="center" textRotation="90" wrapText="1"/>
    </xf>
    <xf numFmtId="0" fontId="119" fillId="0" borderId="0" xfId="0" applyFont="1" applyAlignment="1">
      <alignment horizontal="justify"/>
    </xf>
    <xf numFmtId="0" fontId="120" fillId="0" borderId="0" xfId="0" applyFont="1" applyAlignment="1">
      <alignment horizontal="justify"/>
    </xf>
    <xf numFmtId="0" fontId="123" fillId="2" borderId="16" xfId="0" applyFont="1" applyFill="1" applyBorder="1" applyAlignment="1">
      <alignment horizontal="center"/>
    </xf>
    <xf numFmtId="0" fontId="123" fillId="2" borderId="19" xfId="0" applyFont="1" applyFill="1" applyBorder="1" applyAlignment="1">
      <alignment horizontal="center"/>
    </xf>
    <xf numFmtId="0" fontId="44" fillId="16" borderId="16" xfId="0" applyFont="1" applyFill="1" applyBorder="1"/>
    <xf numFmtId="0" fontId="44" fillId="16" borderId="16" xfId="0" applyFont="1" applyFill="1" applyBorder="1" applyAlignment="1">
      <alignment horizontal="left"/>
    </xf>
    <xf numFmtId="0" fontId="96" fillId="16" borderId="16" xfId="0" applyFont="1" applyFill="1" applyBorder="1" applyAlignment="1">
      <alignment horizontal="center"/>
    </xf>
    <xf numFmtId="0" fontId="96" fillId="16" borderId="31" xfId="0" applyFont="1" applyFill="1" applyBorder="1" applyAlignment="1">
      <alignment horizontal="center"/>
    </xf>
    <xf numFmtId="0" fontId="118" fillId="2" borderId="7" xfId="0" applyFont="1" applyFill="1" applyBorder="1" applyAlignment="1">
      <alignment horizontal="center"/>
    </xf>
    <xf numFmtId="0" fontId="44" fillId="2" borderId="0" xfId="0" applyFont="1" applyFill="1" applyBorder="1" applyAlignment="1">
      <alignment horizontal="left"/>
    </xf>
    <xf numFmtId="0" fontId="46" fillId="2" borderId="0" xfId="0" applyFont="1" applyFill="1" applyBorder="1" applyAlignment="1">
      <alignment horizontal="center"/>
    </xf>
    <xf numFmtId="0" fontId="10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95" fillId="2" borderId="44" xfId="0" applyFont="1" applyFill="1" applyBorder="1" applyAlignment="1">
      <alignment horizontal="center"/>
    </xf>
    <xf numFmtId="0" fontId="48" fillId="2" borderId="45" xfId="0" applyFont="1" applyFill="1" applyBorder="1" applyAlignment="1">
      <alignment horizontal="center"/>
    </xf>
    <xf numFmtId="0" fontId="19" fillId="2" borderId="10" xfId="0" applyFont="1" applyFill="1" applyBorder="1"/>
    <xf numFmtId="0" fontId="44" fillId="2" borderId="7" xfId="0" applyFont="1" applyFill="1" applyBorder="1" applyAlignment="1">
      <alignment horizontal="left"/>
    </xf>
    <xf numFmtId="0" fontId="46" fillId="2" borderId="7" xfId="0" applyFont="1" applyFill="1" applyBorder="1" applyAlignment="1">
      <alignment horizontal="center"/>
    </xf>
    <xf numFmtId="0" fontId="45" fillId="2" borderId="0" xfId="0" applyFont="1" applyFill="1" applyBorder="1"/>
    <xf numFmtId="0" fontId="44" fillId="16" borderId="26" xfId="0" applyFont="1" applyFill="1" applyBorder="1"/>
    <xf numFmtId="0" fontId="44" fillId="16" borderId="26" xfId="0" applyFont="1" applyFill="1" applyBorder="1" applyAlignment="1">
      <alignment horizontal="left"/>
    </xf>
    <xf numFmtId="0" fontId="96" fillId="16" borderId="26" xfId="0" applyFont="1" applyFill="1" applyBorder="1" applyAlignment="1">
      <alignment horizontal="center"/>
    </xf>
    <xf numFmtId="0" fontId="96" fillId="16" borderId="46" xfId="0" applyFont="1" applyFill="1" applyBorder="1" applyAlignment="1">
      <alignment horizontal="center"/>
    </xf>
    <xf numFmtId="0" fontId="123" fillId="2" borderId="8" xfId="0" applyFont="1" applyFill="1" applyBorder="1" applyAlignment="1">
      <alignment horizontal="center"/>
    </xf>
    <xf numFmtId="0" fontId="46" fillId="2" borderId="8" xfId="0" applyFont="1" applyFill="1" applyBorder="1" applyAlignment="1">
      <alignment horizontal="center"/>
    </xf>
    <xf numFmtId="0" fontId="118" fillId="2" borderId="32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110" fillId="2" borderId="33" xfId="0" applyFont="1" applyFill="1" applyBorder="1" applyAlignment="1">
      <alignment horizontal="center"/>
    </xf>
    <xf numFmtId="0" fontId="123" fillId="2" borderId="48" xfId="0" applyFont="1" applyFill="1" applyBorder="1" applyAlignment="1">
      <alignment horizontal="center"/>
    </xf>
    <xf numFmtId="0" fontId="100" fillId="2" borderId="40" xfId="0" applyFont="1" applyFill="1" applyBorder="1" applyAlignment="1">
      <alignment horizontal="center"/>
    </xf>
    <xf numFmtId="0" fontId="100" fillId="3" borderId="40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18" borderId="47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2" fillId="18" borderId="41" xfId="0" applyFont="1" applyFill="1" applyBorder="1" applyAlignment="1">
      <alignment horizontal="center"/>
    </xf>
    <xf numFmtId="0" fontId="93" fillId="6" borderId="7" xfId="0" applyFont="1" applyFill="1" applyBorder="1" applyAlignment="1">
      <alignment horizontal="center"/>
    </xf>
    <xf numFmtId="0" fontId="93" fillId="2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25" fillId="2" borderId="0" xfId="0" applyFont="1" applyFill="1"/>
    <xf numFmtId="0" fontId="2" fillId="5" borderId="8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94" fillId="2" borderId="0" xfId="0" applyFont="1" applyFill="1" applyBorder="1" applyAlignment="1">
      <alignment horizontal="center" vertical="center"/>
    </xf>
    <xf numFmtId="0" fontId="122" fillId="2" borderId="0" xfId="0" applyFont="1" applyFill="1" applyBorder="1" applyAlignment="1">
      <alignment horizontal="center" vertical="center"/>
    </xf>
    <xf numFmtId="0" fontId="94" fillId="2" borderId="12" xfId="0" applyFont="1" applyFill="1" applyBorder="1" applyAlignment="1">
      <alignment horizontal="center" vertical="center" wrapText="1"/>
    </xf>
    <xf numFmtId="0" fontId="94" fillId="2" borderId="13" xfId="0" applyFont="1" applyFill="1" applyBorder="1" applyAlignment="1">
      <alignment horizontal="center" vertical="center" wrapText="1"/>
    </xf>
    <xf numFmtId="0" fontId="94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24" fillId="17" borderId="49" xfId="0" applyFont="1" applyFill="1" applyBorder="1" applyAlignment="1">
      <alignment horizontal="center"/>
    </xf>
    <xf numFmtId="0" fontId="124" fillId="17" borderId="5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534"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b/>
        <i val="0"/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b/>
        <i val="0"/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b/>
        <i val="0"/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b/>
        <i val="0"/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b/>
        <i val="0"/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b/>
        <i val="0"/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b/>
        <i val="0"/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b/>
        <i val="0"/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b/>
        <i val="0"/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b/>
        <i val="0"/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2" tint="-9.9948118533890809E-2"/>
      </font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color theme="2" tint="-9.9948118533890809E-2"/>
      </font>
    </dxf>
    <dxf>
      <font>
        <color theme="2" tint="-0.24994659260841701"/>
      </font>
    </dxf>
    <dxf>
      <font>
        <color theme="2" tint="-9.9948118533890809E-2"/>
      </font>
    </dxf>
    <dxf>
      <fill>
        <patternFill>
          <bgColor rgb="FFC00000"/>
        </patternFill>
      </fill>
    </dxf>
    <dxf>
      <font>
        <color theme="0"/>
      </font>
    </dxf>
    <dxf>
      <font>
        <b/>
        <i val="0"/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2" tint="-9.9948118533890809E-2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</dxf>
    <dxf>
      <font>
        <color rgb="FF00B050"/>
      </font>
    </dxf>
    <dxf>
      <font>
        <b/>
        <i val="0"/>
        <color rgb="FF00B050"/>
      </font>
    </dxf>
    <dxf>
      <font>
        <b val="0"/>
        <i/>
        <color theme="3" tint="-0.499984740745262"/>
      </font>
    </dxf>
    <dxf>
      <font>
        <b val="0"/>
        <i/>
        <color theme="2" tint="-0.89996032593768116"/>
      </font>
    </dxf>
    <dxf>
      <font>
        <b/>
        <i val="0"/>
        <color rgb="FFFF0000"/>
      </font>
    </dxf>
    <dxf>
      <font>
        <b/>
        <i val="0"/>
        <color theme="3" tint="-0.499984740745262"/>
      </font>
    </dxf>
    <dxf>
      <font>
        <b/>
        <i val="0"/>
        <color theme="2" tint="-0.89996032593768116"/>
      </font>
    </dxf>
    <dxf>
      <font>
        <b/>
        <i val="0"/>
        <color theme="9" tint="-0.2499465926084170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2" tint="-9.9948118533890809E-2"/>
      </font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color theme="2" tint="-9.9948118533890809E-2"/>
      </font>
    </dxf>
    <dxf>
      <font>
        <color theme="2" tint="-0.24994659260841701"/>
      </font>
    </dxf>
    <dxf>
      <font>
        <color theme="2" tint="-9.9948118533890809E-2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C00000"/>
        </patternFill>
      </fill>
    </dxf>
    <dxf>
      <font>
        <color theme="0"/>
      </font>
    </dxf>
    <dxf>
      <fill>
        <patternFill>
          <bgColor rgb="FF00B0F0"/>
        </patternFill>
      </fill>
    </dxf>
    <dxf>
      <font>
        <b/>
        <i val="0"/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0"/>
      </font>
    </dxf>
    <dxf>
      <font>
        <color theme="2" tint="-0.24994659260841701"/>
      </font>
    </dxf>
    <dxf>
      <font>
        <color theme="2" tint="-9.9948118533890809E-2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2" tint="-9.9948118533890809E-2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</dxf>
    <dxf>
      <font>
        <color rgb="FF00B050"/>
      </font>
    </dxf>
    <dxf>
      <font>
        <b/>
        <i val="0"/>
        <color rgb="FF00B050"/>
      </font>
    </dxf>
    <dxf>
      <font>
        <b val="0"/>
        <i/>
        <color theme="3" tint="-0.499984740745262"/>
      </font>
    </dxf>
    <dxf>
      <font>
        <b val="0"/>
        <i/>
        <color theme="2" tint="-0.89996032593768116"/>
      </font>
    </dxf>
    <dxf>
      <font>
        <b/>
        <i val="0"/>
        <color rgb="FFFF0000"/>
      </font>
    </dxf>
    <dxf>
      <font>
        <b/>
        <i val="0"/>
        <color theme="3" tint="-0.499984740745262"/>
      </font>
    </dxf>
    <dxf>
      <font>
        <b/>
        <i val="0"/>
        <color theme="2" tint="-0.89996032593768116"/>
      </font>
    </dxf>
    <dxf>
      <font>
        <b/>
        <i val="0"/>
        <color theme="9" tint="-0.2499465926084170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2" tint="-9.9948118533890809E-2"/>
      </font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color theme="2" tint="-9.9948118533890809E-2"/>
      </font>
    </dxf>
    <dxf>
      <font>
        <color theme="2" tint="-0.24994659260841701"/>
      </font>
    </dxf>
    <dxf>
      <font>
        <color theme="2" tint="-9.9948118533890809E-2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theme="1"/>
      </font>
    </dxf>
    <dxf>
      <font>
        <color rgb="FF00B050"/>
      </font>
    </dxf>
    <dxf>
      <font>
        <b/>
        <i val="0"/>
        <color rgb="FF00B050"/>
      </font>
    </dxf>
    <dxf>
      <font>
        <b val="0"/>
        <i/>
        <color theme="3" tint="-0.499984740745262"/>
      </font>
    </dxf>
    <dxf>
      <font>
        <b val="0"/>
        <i/>
        <color theme="2" tint="-0.89996032593768116"/>
      </font>
    </dxf>
    <dxf>
      <font>
        <b/>
        <i val="0"/>
        <color rgb="FFFF0000"/>
      </font>
    </dxf>
    <dxf>
      <font>
        <b/>
        <i val="0"/>
        <color theme="3" tint="-0.499984740745262"/>
      </font>
    </dxf>
    <dxf>
      <font>
        <b/>
        <i val="0"/>
        <color theme="2" tint="-0.89996032593768116"/>
      </font>
    </dxf>
    <dxf>
      <font>
        <b/>
        <i val="0"/>
        <color theme="9" tint="-0.2499465926084170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2" tint="-9.9948118533890809E-2"/>
      </font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color theme="2" tint="-9.9948118533890809E-2"/>
      </font>
    </dxf>
    <dxf>
      <font>
        <color theme="2" tint="-0.24994659260841701"/>
      </font>
    </dxf>
    <dxf>
      <font>
        <color theme="2" tint="-9.9948118533890809E-2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hyperlink" Target="PRINCIPAL%20FP%20DUAL.xlsx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11.jpeg"/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image" Target="../media/image6.jpeg"/><Relationship Id="rId1" Type="http://schemas.openxmlformats.org/officeDocument/2006/relationships/image" Target="../media/image3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image" Target="../media/image3.jpeg"/><Relationship Id="rId1" Type="http://schemas.openxmlformats.org/officeDocument/2006/relationships/image" Target="../media/image7.png"/><Relationship Id="rId4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image" Target="../media/image6.jpeg"/><Relationship Id="rId1" Type="http://schemas.openxmlformats.org/officeDocument/2006/relationships/image" Target="../media/image3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image" Target="../media/image3.jpeg"/><Relationship Id="rId1" Type="http://schemas.openxmlformats.org/officeDocument/2006/relationships/image" Target="../media/image6.jpeg"/><Relationship Id="rId4" Type="http://schemas.openxmlformats.org/officeDocument/2006/relationships/image" Target="../media/image9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1.jpeg"/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6.jpeg"/><Relationship Id="rId7" Type="http://schemas.openxmlformats.org/officeDocument/2006/relationships/hyperlink" Target="#INICIO!A1"/><Relationship Id="rId2" Type="http://schemas.openxmlformats.org/officeDocument/2006/relationships/image" Target="../media/image3.jpeg"/><Relationship Id="rId1" Type="http://schemas.openxmlformats.org/officeDocument/2006/relationships/image" Target="../media/image7.png"/><Relationship Id="rId6" Type="http://schemas.openxmlformats.org/officeDocument/2006/relationships/hyperlink" Target="#'Comportamiento alumnado'!A1"/><Relationship Id="rId5" Type="http://schemas.openxmlformats.org/officeDocument/2006/relationships/image" Target="../media/image11.jpeg"/><Relationship Id="rId4" Type="http://schemas.openxmlformats.org/officeDocument/2006/relationships/hyperlink" Target="#'Notas 1&#186; evaluaci&#243;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2174874</xdr:colOff>
      <xdr:row>14</xdr:row>
      <xdr:rowOff>63499</xdr:rowOff>
    </xdr:to>
    <xdr:pic>
      <xdr:nvPicPr>
        <xdr:cNvPr id="2" name="Picture 4" descr="junuevo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00" y="365125"/>
          <a:ext cx="4397374" cy="3460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873125</xdr:colOff>
      <xdr:row>1</xdr:row>
      <xdr:rowOff>15875</xdr:rowOff>
    </xdr:from>
    <xdr:to>
      <xdr:col>10</xdr:col>
      <xdr:colOff>1201963</xdr:colOff>
      <xdr:row>13</xdr:row>
      <xdr:rowOff>348631</xdr:rowOff>
    </xdr:to>
    <xdr:pic>
      <xdr:nvPicPr>
        <xdr:cNvPr id="3" name="Imagen 4" descr="Dpto. Fabricación Mecánic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50" y="190500"/>
          <a:ext cx="7297963" cy="3952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1416050</xdr:colOff>
      <xdr:row>15</xdr:row>
      <xdr:rowOff>254000</xdr:rowOff>
    </xdr:from>
    <xdr:to>
      <xdr:col>10</xdr:col>
      <xdr:colOff>140993</xdr:colOff>
      <xdr:row>23</xdr:row>
      <xdr:rowOff>854075</xdr:rowOff>
    </xdr:to>
    <xdr:pic>
      <xdr:nvPicPr>
        <xdr:cNvPr id="4" name="3 Imagen" descr="FP_dual-e146658213035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957300" y="4810125"/>
          <a:ext cx="4058943" cy="2743200"/>
        </a:xfrm>
        <a:prstGeom prst="rect">
          <a:avLst/>
        </a:prstGeom>
      </xdr:spPr>
    </xdr:pic>
    <xdr:clientData/>
  </xdr:twoCellAnchor>
  <xdr:twoCellAnchor editAs="oneCell">
    <xdr:from>
      <xdr:col>6</xdr:col>
      <xdr:colOff>15875</xdr:colOff>
      <xdr:row>14</xdr:row>
      <xdr:rowOff>79375</xdr:rowOff>
    </xdr:from>
    <xdr:to>
      <xdr:col>6</xdr:col>
      <xdr:colOff>920750</xdr:colOff>
      <xdr:row>16</xdr:row>
      <xdr:rowOff>199867</xdr:rowOff>
    </xdr:to>
    <xdr:pic>
      <xdr:nvPicPr>
        <xdr:cNvPr id="5" name="4 Imagen" descr="FLECHA VERDE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176375" y="4254500"/>
          <a:ext cx="904875" cy="8983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492333</xdr:colOff>
      <xdr:row>4</xdr:row>
      <xdr:rowOff>22067</xdr:rowOff>
    </xdr:to>
    <xdr:pic>
      <xdr:nvPicPr>
        <xdr:cNvPr id="2" name="1 Imagen" descr="FLECHA VERDE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24475" y="390525"/>
          <a:ext cx="492333" cy="488792"/>
        </a:xfrm>
        <a:prstGeom prst="rect">
          <a:avLst/>
        </a:prstGeom>
      </xdr:spPr>
    </xdr:pic>
    <xdr:clientData/>
  </xdr:twoCellAnchor>
  <xdr:twoCellAnchor>
    <xdr:from>
      <xdr:col>2</xdr:col>
      <xdr:colOff>748392</xdr:colOff>
      <xdr:row>21</xdr:row>
      <xdr:rowOff>28575</xdr:rowOff>
    </xdr:from>
    <xdr:to>
      <xdr:col>2</xdr:col>
      <xdr:colOff>2019299</xdr:colOff>
      <xdr:row>21</xdr:row>
      <xdr:rowOff>639350</xdr:rowOff>
    </xdr:to>
    <xdr:pic>
      <xdr:nvPicPr>
        <xdr:cNvPr id="3" name="Picture 1" descr="s5_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19917" y="4819650"/>
          <a:ext cx="1270907" cy="61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3095626</xdr:colOff>
      <xdr:row>0</xdr:row>
      <xdr:rowOff>47625</xdr:rowOff>
    </xdr:from>
    <xdr:to>
      <xdr:col>1</xdr:col>
      <xdr:colOff>3642484</xdr:colOff>
      <xdr:row>1</xdr:row>
      <xdr:rowOff>161925</xdr:rowOff>
    </xdr:to>
    <xdr:pic>
      <xdr:nvPicPr>
        <xdr:cNvPr id="13" name="12 Imagen" descr="FLECHA VERDE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28976" y="47625"/>
          <a:ext cx="546858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752474</xdr:colOff>
      <xdr:row>5</xdr:row>
      <xdr:rowOff>161924</xdr:rowOff>
    </xdr:from>
    <xdr:to>
      <xdr:col>7</xdr:col>
      <xdr:colOff>180974</xdr:colOff>
      <xdr:row>16</xdr:row>
      <xdr:rowOff>66674</xdr:rowOff>
    </xdr:to>
    <xdr:sp macro="" textlink="">
      <xdr:nvSpPr>
        <xdr:cNvPr id="5121" name="AutoShape 1" descr="Resultado de imagen de FP DUAL"/>
        <xdr:cNvSpPr>
          <a:spLocks noChangeAspect="1" noChangeArrowheads="1"/>
        </xdr:cNvSpPr>
      </xdr:nvSpPr>
      <xdr:spPr bwMode="auto">
        <a:xfrm>
          <a:off x="6086474" y="1057274"/>
          <a:ext cx="1685925" cy="168592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694033</xdr:colOff>
      <xdr:row>2</xdr:row>
      <xdr:rowOff>95250</xdr:rowOff>
    </xdr:from>
    <xdr:to>
      <xdr:col>9</xdr:col>
      <xdr:colOff>238126</xdr:colOff>
      <xdr:row>18</xdr:row>
      <xdr:rowOff>167640</xdr:rowOff>
    </xdr:to>
    <xdr:pic>
      <xdr:nvPicPr>
        <xdr:cNvPr id="3" name="2 Imagen" descr="FP_dual-e146658213035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75558" y="485775"/>
          <a:ext cx="4058943" cy="2748915"/>
        </a:xfrm>
        <a:prstGeom prst="rect">
          <a:avLst/>
        </a:prstGeom>
      </xdr:spPr>
    </xdr:pic>
    <xdr:clientData/>
  </xdr:twoCellAnchor>
  <xdr:twoCellAnchor editAs="oneCell">
    <xdr:from>
      <xdr:col>9</xdr:col>
      <xdr:colOff>485775</xdr:colOff>
      <xdr:row>14</xdr:row>
      <xdr:rowOff>104775</xdr:rowOff>
    </xdr:from>
    <xdr:to>
      <xdr:col>12</xdr:col>
      <xdr:colOff>504825</xdr:colOff>
      <xdr:row>25</xdr:row>
      <xdr:rowOff>81915</xdr:rowOff>
    </xdr:to>
    <xdr:pic>
      <xdr:nvPicPr>
        <xdr:cNvPr id="4" name="3 Imagen" descr="imag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82150" y="2457450"/>
          <a:ext cx="2276475" cy="200977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11</xdr:col>
      <xdr:colOff>152400</xdr:colOff>
      <xdr:row>10</xdr:row>
      <xdr:rowOff>88742</xdr:rowOff>
    </xdr:to>
    <xdr:pic>
      <xdr:nvPicPr>
        <xdr:cNvPr id="5" name="4 Imagen" descr="FLECHA VERDE.jp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848850" y="895350"/>
          <a:ext cx="904875" cy="8983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272143</xdr:colOff>
      <xdr:row>7</xdr:row>
      <xdr:rowOff>0</xdr:rowOff>
    </xdr:from>
    <xdr:to>
      <xdr:col>1</xdr:col>
      <xdr:colOff>1780331</xdr:colOff>
      <xdr:row>7</xdr:row>
      <xdr:rowOff>1124858</xdr:rowOff>
    </xdr:to>
    <xdr:pic>
      <xdr:nvPicPr>
        <xdr:cNvPr id="2" name="Picture 1" descr="s5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143" y="1868714"/>
          <a:ext cx="1508188" cy="171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42275</xdr:colOff>
      <xdr:row>0</xdr:row>
      <xdr:rowOff>0</xdr:rowOff>
    </xdr:from>
    <xdr:to>
      <xdr:col>19</xdr:col>
      <xdr:colOff>209550</xdr:colOff>
      <xdr:row>6</xdr:row>
      <xdr:rowOff>71704</xdr:rowOff>
    </xdr:to>
    <xdr:pic>
      <xdr:nvPicPr>
        <xdr:cNvPr id="8" name="7 Imagen" descr="FP_dual-e146658213035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43225" y="0"/>
          <a:ext cx="1319800" cy="1348054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3</xdr:row>
      <xdr:rowOff>95250</xdr:rowOff>
    </xdr:from>
    <xdr:to>
      <xdr:col>9</xdr:col>
      <xdr:colOff>82896</xdr:colOff>
      <xdr:row>5</xdr:row>
      <xdr:rowOff>279242</xdr:rowOff>
    </xdr:to>
    <xdr:pic>
      <xdr:nvPicPr>
        <xdr:cNvPr id="4" name="3 Imagen" descr="FLECHA VERDE.jp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286375" y="762000"/>
          <a:ext cx="511521" cy="5078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276225</xdr:colOff>
      <xdr:row>6</xdr:row>
      <xdr:rowOff>57150</xdr:rowOff>
    </xdr:from>
    <xdr:to>
      <xdr:col>19</xdr:col>
      <xdr:colOff>14869</xdr:colOff>
      <xdr:row>16</xdr:row>
      <xdr:rowOff>171450</xdr:rowOff>
    </xdr:to>
    <xdr:pic>
      <xdr:nvPicPr>
        <xdr:cNvPr id="2" name="1 Imagen" descr="FP_dual-e146658213035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05925" y="1495425"/>
          <a:ext cx="3072394" cy="33242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190501</xdr:colOff>
      <xdr:row>7</xdr:row>
      <xdr:rowOff>38100</xdr:rowOff>
    </xdr:from>
    <xdr:to>
      <xdr:col>2</xdr:col>
      <xdr:colOff>1647825</xdr:colOff>
      <xdr:row>7</xdr:row>
      <xdr:rowOff>781050</xdr:rowOff>
    </xdr:to>
    <xdr:pic>
      <xdr:nvPicPr>
        <xdr:cNvPr id="3" name="2 Imagen" descr="imag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1" y="1714500"/>
          <a:ext cx="1457324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533400</xdr:colOff>
      <xdr:row>1</xdr:row>
      <xdr:rowOff>219075</xdr:rowOff>
    </xdr:from>
    <xdr:to>
      <xdr:col>13</xdr:col>
      <xdr:colOff>247650</xdr:colOff>
      <xdr:row>5</xdr:row>
      <xdr:rowOff>117317</xdr:rowOff>
    </xdr:to>
    <xdr:pic>
      <xdr:nvPicPr>
        <xdr:cNvPr id="4" name="3 Imagen" descr="FLECHA VERDE.jp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276975" y="419100"/>
          <a:ext cx="904875" cy="8983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5</xdr:row>
      <xdr:rowOff>57150</xdr:rowOff>
    </xdr:from>
    <xdr:to>
      <xdr:col>1</xdr:col>
      <xdr:colOff>1724025</xdr:colOff>
      <xdr:row>6</xdr:row>
      <xdr:rowOff>1328718</xdr:rowOff>
    </xdr:to>
    <xdr:pic>
      <xdr:nvPicPr>
        <xdr:cNvPr id="2" name="1 Imagen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047750"/>
          <a:ext cx="1666875" cy="1471593"/>
        </a:xfrm>
        <a:prstGeom prst="rect">
          <a:avLst/>
        </a:prstGeom>
      </xdr:spPr>
    </xdr:pic>
    <xdr:clientData/>
  </xdr:twoCellAnchor>
  <xdr:twoCellAnchor editAs="oneCell">
    <xdr:from>
      <xdr:col>23</xdr:col>
      <xdr:colOff>133350</xdr:colOff>
      <xdr:row>5</xdr:row>
      <xdr:rowOff>152400</xdr:rowOff>
    </xdr:from>
    <xdr:to>
      <xdr:col>23</xdr:col>
      <xdr:colOff>1495425</xdr:colOff>
      <xdr:row>6</xdr:row>
      <xdr:rowOff>1276350</xdr:rowOff>
    </xdr:to>
    <xdr:pic>
      <xdr:nvPicPr>
        <xdr:cNvPr id="3" name="2 Imagen" descr="FP_dual-e146658213035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106150" y="1143000"/>
          <a:ext cx="1362075" cy="1323975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47626</xdr:colOff>
      <xdr:row>1</xdr:row>
      <xdr:rowOff>47626</xdr:rowOff>
    </xdr:from>
    <xdr:to>
      <xdr:col>12</xdr:col>
      <xdr:colOff>375892</xdr:colOff>
      <xdr:row>4</xdr:row>
      <xdr:rowOff>57151</xdr:rowOff>
    </xdr:to>
    <xdr:pic>
      <xdr:nvPicPr>
        <xdr:cNvPr id="4" name="3 Imagen" descr="FLECHA VERDE.jp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105526" y="314326"/>
          <a:ext cx="614016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602457</xdr:colOff>
      <xdr:row>0</xdr:row>
      <xdr:rowOff>119063</xdr:rowOff>
    </xdr:from>
    <xdr:to>
      <xdr:col>14</xdr:col>
      <xdr:colOff>464067</xdr:colOff>
      <xdr:row>2</xdr:row>
      <xdr:rowOff>35719</xdr:rowOff>
    </xdr:to>
    <xdr:pic>
      <xdr:nvPicPr>
        <xdr:cNvPr id="2" name="1 Imagen" descr="FLECHA VERDE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91926" y="119063"/>
          <a:ext cx="623610" cy="6191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492333</xdr:colOff>
      <xdr:row>5</xdr:row>
      <xdr:rowOff>107792</xdr:rowOff>
    </xdr:to>
    <xdr:pic>
      <xdr:nvPicPr>
        <xdr:cNvPr id="2" name="1 Imagen" descr="FLECHA VERDE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48675" y="809625"/>
          <a:ext cx="492333" cy="488792"/>
        </a:xfrm>
        <a:prstGeom prst="rect">
          <a:avLst/>
        </a:prstGeom>
      </xdr:spPr>
    </xdr:pic>
    <xdr:clientData/>
  </xdr:twoCellAnchor>
  <xdr:twoCellAnchor editAs="oneCell">
    <xdr:from>
      <xdr:col>8</xdr:col>
      <xdr:colOff>314325</xdr:colOff>
      <xdr:row>5</xdr:row>
      <xdr:rowOff>171450</xdr:rowOff>
    </xdr:from>
    <xdr:to>
      <xdr:col>12</xdr:col>
      <xdr:colOff>338719</xdr:colOff>
      <xdr:row>23</xdr:row>
      <xdr:rowOff>66675</xdr:rowOff>
    </xdr:to>
    <xdr:pic>
      <xdr:nvPicPr>
        <xdr:cNvPr id="3" name="2 Imagen" descr="FP_dual-e146658213035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972550" y="1247775"/>
          <a:ext cx="3072394" cy="33242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272143</xdr:colOff>
      <xdr:row>1</xdr:row>
      <xdr:rowOff>0</xdr:rowOff>
    </xdr:from>
    <xdr:to>
      <xdr:col>1</xdr:col>
      <xdr:colOff>1780331</xdr:colOff>
      <xdr:row>1</xdr:row>
      <xdr:rowOff>1124858</xdr:rowOff>
    </xdr:to>
    <xdr:pic>
      <xdr:nvPicPr>
        <xdr:cNvPr id="2" name="Picture 1" descr="s5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693" y="1676400"/>
          <a:ext cx="3238" cy="1124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174566</xdr:colOff>
      <xdr:row>1</xdr:row>
      <xdr:rowOff>254000</xdr:rowOff>
    </xdr:from>
    <xdr:to>
      <xdr:col>26</xdr:col>
      <xdr:colOff>260349</xdr:colOff>
      <xdr:row>1</xdr:row>
      <xdr:rowOff>1197771</xdr:rowOff>
    </xdr:to>
    <xdr:pic>
      <xdr:nvPicPr>
        <xdr:cNvPr id="3" name="2 Imagen" descr="FP_dual-e146658213035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41483" y="444500"/>
          <a:ext cx="5313950" cy="943771"/>
        </a:xfrm>
        <a:prstGeom prst="rect">
          <a:avLst/>
        </a:prstGeom>
      </xdr:spPr>
    </xdr:pic>
    <xdr:clientData/>
  </xdr:twoCellAnchor>
  <xdr:twoCellAnchor editAs="oneCell">
    <xdr:from>
      <xdr:col>20</xdr:col>
      <xdr:colOff>419100</xdr:colOff>
      <xdr:row>1</xdr:row>
      <xdr:rowOff>1693333</xdr:rowOff>
    </xdr:from>
    <xdr:to>
      <xdr:col>22</xdr:col>
      <xdr:colOff>262467</xdr:colOff>
      <xdr:row>4</xdr:row>
      <xdr:rowOff>93927</xdr:rowOff>
    </xdr:to>
    <xdr:pic>
      <xdr:nvPicPr>
        <xdr:cNvPr id="4" name="3 Imagen" descr="FP_dual-e146658213035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880850" y="1883833"/>
          <a:ext cx="1028700" cy="96176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171451</xdr:colOff>
      <xdr:row>1</xdr:row>
      <xdr:rowOff>142875</xdr:rowOff>
    </xdr:from>
    <xdr:to>
      <xdr:col>2</xdr:col>
      <xdr:colOff>1993102</xdr:colOff>
      <xdr:row>1</xdr:row>
      <xdr:rowOff>1000125</xdr:rowOff>
    </xdr:to>
    <xdr:pic>
      <xdr:nvPicPr>
        <xdr:cNvPr id="5" name="4 Imagen" descr="image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7226" y="1809750"/>
          <a:ext cx="182165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0</xdr:row>
      <xdr:rowOff>0</xdr:rowOff>
    </xdr:from>
    <xdr:to>
      <xdr:col>4</xdr:col>
      <xdr:colOff>1</xdr:colOff>
      <xdr:row>0</xdr:row>
      <xdr:rowOff>367752</xdr:rowOff>
    </xdr:to>
    <xdr:pic>
      <xdr:nvPicPr>
        <xdr:cNvPr id="6" name="5 Imagen" descr="FLECHA VERDE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592918" y="0"/>
          <a:ext cx="370416" cy="36775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370416</xdr:colOff>
      <xdr:row>0</xdr:row>
      <xdr:rowOff>367752</xdr:rowOff>
    </xdr:to>
    <xdr:pic>
      <xdr:nvPicPr>
        <xdr:cNvPr id="8" name="7 Imagen" descr="FLECHA VERDE.jp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540250" y="0"/>
          <a:ext cx="370416" cy="36775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370416</xdr:colOff>
      <xdr:row>0</xdr:row>
      <xdr:rowOff>367752</xdr:rowOff>
    </xdr:to>
    <xdr:pic>
      <xdr:nvPicPr>
        <xdr:cNvPr id="9" name="8 Imagen" descr="FLECHA VERDE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43083" y="0"/>
          <a:ext cx="370416" cy="36775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370416</xdr:colOff>
      <xdr:row>0</xdr:row>
      <xdr:rowOff>367752</xdr:rowOff>
    </xdr:to>
    <xdr:pic>
      <xdr:nvPicPr>
        <xdr:cNvPr id="10" name="9 Imagen" descr="FLECHA VERDE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355417" y="0"/>
          <a:ext cx="370416" cy="36775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10583</xdr:colOff>
      <xdr:row>0</xdr:row>
      <xdr:rowOff>367752</xdr:rowOff>
    </xdr:to>
    <xdr:pic>
      <xdr:nvPicPr>
        <xdr:cNvPr id="11" name="10 Imagen" descr="FLECHA VERDE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556000" y="0"/>
          <a:ext cx="370416" cy="367752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20</xdr:col>
      <xdr:colOff>263776</xdr:colOff>
      <xdr:row>5</xdr:row>
      <xdr:rowOff>47625</xdr:rowOff>
    </xdr:to>
    <xdr:pic>
      <xdr:nvPicPr>
        <xdr:cNvPr id="12" name="11 Imagen" descr="FLECHA VERDE.jp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0689167" y="2550583"/>
          <a:ext cx="623610" cy="61912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148166</xdr:colOff>
      <xdr:row>0</xdr:row>
      <xdr:rowOff>367752</xdr:rowOff>
    </xdr:to>
    <xdr:pic>
      <xdr:nvPicPr>
        <xdr:cNvPr id="13" name="12 Imagen" descr="FLECHA VERDE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741333" y="0"/>
          <a:ext cx="370416" cy="367752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370416</xdr:colOff>
      <xdr:row>0</xdr:row>
      <xdr:rowOff>367752</xdr:rowOff>
    </xdr:to>
    <xdr:pic>
      <xdr:nvPicPr>
        <xdr:cNvPr id="14" name="13 Imagen" descr="FLECHA VERDE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932083" y="0"/>
          <a:ext cx="370416" cy="3677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y\Desktop\RUBRICA%20OBSERVACI&#211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ACIONES"/>
      <sheetName val="ALUMNADO VALORACIÓN"/>
    </sheetNames>
    <sheetDataSet>
      <sheetData sheetId="0" refreshError="1">
        <row r="7">
          <cell r="B7" t="str">
            <v xml:space="preserve">Participación en las actividades. </v>
          </cell>
        </row>
        <row r="8">
          <cell r="B8" t="str">
            <v xml:space="preserve">Correcto uso de la herramienta. </v>
          </cell>
        </row>
        <row r="9">
          <cell r="B9" t="str">
            <v xml:space="preserve">Limpieza y orden de las cabinas y taller. </v>
          </cell>
        </row>
        <row r="10">
          <cell r="B10" t="str">
            <v xml:space="preserve">Aportación de ideas, toma de decisiones y soluciones tomadas. </v>
          </cell>
        </row>
        <row r="11">
          <cell r="B11" t="str">
            <v xml:space="preserve">Colaboración con los compañeros. </v>
          </cell>
        </row>
        <row r="12">
          <cell r="B12" t="str">
            <v xml:space="preserve">Responsabilidad en la asunción de tareas. </v>
          </cell>
        </row>
        <row r="13">
          <cell r="B13" t="str">
            <v xml:space="preserve">Utilización de documentación para llegar a soluciones fundamentadas. </v>
          </cell>
        </row>
        <row r="14">
          <cell r="B14" t="str">
            <v xml:space="preserve">Aplicación de órdenes verbales. </v>
          </cell>
        </row>
        <row r="15">
          <cell r="B15" t="str">
            <v xml:space="preserve">Actitud frente a las dificultades.(reparación de máquinas, etc). </v>
          </cell>
        </row>
        <row r="16">
          <cell r="B16" t="str">
            <v xml:space="preserve">Aplica los conceptos para fundamentar las soluciones aportadas.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esventuramoronfp.blogspot.com.e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file:///C:\Users\usuario\AppData\Roaming\Microsoft\Excel\BOJA18-064-00013-5766-01_00133212.pdf" TargetMode="External"/><Relationship Id="rId1" Type="http://schemas.openxmlformats.org/officeDocument/2006/relationships/hyperlink" Target="file:///C:\Users\usuario\AppData\Roaming\Microsoft\Excel\Alumnado_ModeloCompromiso.docx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zoomScale="60" zoomScaleNormal="60" workbookViewId="0">
      <selection activeCell="E11" sqref="E11"/>
    </sheetView>
  </sheetViews>
  <sheetFormatPr baseColWidth="10" defaultColWidth="16.140625" defaultRowHeight="15"/>
  <cols>
    <col min="1" max="1" width="1.85546875" style="69" customWidth="1"/>
    <col min="2" max="2" width="33.28515625" style="69" customWidth="1"/>
    <col min="3" max="3" width="36.140625" style="69" customWidth="1"/>
    <col min="4" max="4" width="9.7109375" style="69" bestFit="1" customWidth="1"/>
    <col min="5" max="5" width="82.28515625" style="69" customWidth="1"/>
    <col min="6" max="6" width="24.42578125" style="69" customWidth="1"/>
    <col min="7" max="7" width="24.28515625" style="69" customWidth="1"/>
    <col min="8" max="8" width="23.28515625" style="69" customWidth="1"/>
    <col min="9" max="9" width="16.140625" style="69" customWidth="1"/>
    <col min="10" max="10" width="16.140625" style="69"/>
    <col min="11" max="11" width="39.7109375" style="69" customWidth="1"/>
    <col min="12" max="16384" width="16.140625" style="69"/>
  </cols>
  <sheetData>
    <row r="1" spans="1:11" ht="13.5" customHeight="1">
      <c r="A1" s="68" t="s">
        <v>5</v>
      </c>
      <c r="B1" s="68"/>
      <c r="C1" s="68"/>
      <c r="D1" s="68"/>
      <c r="E1" s="68"/>
      <c r="F1" s="68"/>
      <c r="G1" s="68"/>
      <c r="H1" s="68"/>
    </row>
    <row r="2" spans="1:1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30.75">
      <c r="A3" s="68"/>
      <c r="B3" s="68"/>
      <c r="C3" s="68"/>
      <c r="D3" s="70"/>
      <c r="E3" s="71" t="s">
        <v>53</v>
      </c>
      <c r="F3" s="68"/>
      <c r="G3" s="68"/>
      <c r="H3" s="68"/>
      <c r="I3" s="68"/>
      <c r="J3" s="68"/>
      <c r="K3" s="68"/>
    </row>
    <row r="4" spans="1:11" ht="26.25">
      <c r="A4" s="68"/>
      <c r="B4" s="68"/>
      <c r="C4" s="68"/>
      <c r="D4" s="72"/>
      <c r="E4" s="73" t="s">
        <v>59</v>
      </c>
      <c r="F4" s="68"/>
      <c r="G4" s="68"/>
      <c r="H4" s="74"/>
      <c r="I4" s="74"/>
      <c r="J4" s="68"/>
      <c r="K4" s="68"/>
    </row>
    <row r="5" spans="1:11" ht="26.25">
      <c r="A5" s="68"/>
      <c r="B5" s="68"/>
      <c r="C5" s="68"/>
      <c r="D5" s="72"/>
      <c r="E5" s="73" t="s">
        <v>54</v>
      </c>
      <c r="F5" s="68"/>
      <c r="G5" s="68"/>
      <c r="I5" s="74"/>
      <c r="J5" s="68"/>
      <c r="K5" s="68"/>
    </row>
    <row r="6" spans="1:11" ht="18.75">
      <c r="A6" s="68"/>
      <c r="B6" s="68"/>
      <c r="C6" s="68"/>
      <c r="D6" s="75"/>
      <c r="E6" s="68"/>
      <c r="F6" s="68"/>
      <c r="G6" s="76"/>
      <c r="H6" s="77"/>
      <c r="I6" s="78"/>
      <c r="J6" s="68"/>
      <c r="K6" s="68"/>
    </row>
    <row r="7" spans="1:11" ht="16.5">
      <c r="A7" s="68"/>
      <c r="B7" s="68"/>
      <c r="C7" s="68"/>
      <c r="D7" s="68"/>
      <c r="E7" s="68" t="s">
        <v>67</v>
      </c>
      <c r="F7" s="68"/>
      <c r="G7" s="76"/>
      <c r="H7" s="77"/>
      <c r="I7" s="74"/>
      <c r="J7" s="68"/>
      <c r="K7" s="68"/>
    </row>
    <row r="8" spans="1:11" ht="15.75" thickBot="1">
      <c r="A8" s="68"/>
      <c r="B8" s="68"/>
      <c r="C8" s="68"/>
      <c r="D8" s="84"/>
      <c r="E8" s="84"/>
      <c r="F8" s="68"/>
      <c r="G8" s="68"/>
      <c r="H8" s="68"/>
      <c r="I8" s="79"/>
      <c r="J8" s="79"/>
      <c r="K8" s="68"/>
    </row>
    <row r="9" spans="1:11">
      <c r="A9" s="68"/>
      <c r="B9" s="68"/>
      <c r="C9" s="68"/>
      <c r="D9" s="80" t="s">
        <v>55</v>
      </c>
      <c r="E9" s="81"/>
      <c r="F9" s="68"/>
      <c r="G9" s="68"/>
      <c r="H9" s="68"/>
      <c r="I9" s="68"/>
      <c r="J9" s="68"/>
    </row>
    <row r="10" spans="1:11" ht="30" customHeight="1">
      <c r="A10" s="68"/>
      <c r="B10" s="68"/>
      <c r="C10" s="68"/>
      <c r="D10" s="85" t="s">
        <v>86</v>
      </c>
      <c r="E10" s="86" t="s">
        <v>52</v>
      </c>
      <c r="F10" s="68"/>
      <c r="G10" s="68"/>
      <c r="H10" s="68"/>
      <c r="I10" s="68"/>
    </row>
    <row r="11" spans="1:11" ht="30" customHeight="1">
      <c r="A11" s="68"/>
      <c r="B11" s="68"/>
      <c r="C11" s="68"/>
      <c r="D11" s="135" t="s">
        <v>56</v>
      </c>
      <c r="E11" s="136" t="s">
        <v>66</v>
      </c>
      <c r="F11" s="68"/>
      <c r="G11" s="68"/>
      <c r="H11" s="68"/>
      <c r="I11" s="68"/>
    </row>
    <row r="12" spans="1:11" ht="30" customHeight="1">
      <c r="A12" s="68"/>
      <c r="B12" s="68"/>
      <c r="C12" s="68"/>
      <c r="D12" s="87" t="s">
        <v>57</v>
      </c>
      <c r="E12" s="88" t="s">
        <v>60</v>
      </c>
      <c r="F12" s="68"/>
      <c r="G12" s="68"/>
      <c r="H12" s="82"/>
      <c r="I12" s="68"/>
      <c r="J12" s="68"/>
    </row>
    <row r="13" spans="1:11" ht="30" customHeight="1">
      <c r="A13" s="68"/>
      <c r="B13" s="68"/>
      <c r="C13" s="68"/>
      <c r="D13" s="89" t="s">
        <v>58</v>
      </c>
      <c r="E13" s="90" t="s">
        <v>61</v>
      </c>
      <c r="F13" s="68"/>
      <c r="G13" s="68"/>
      <c r="H13" s="68"/>
      <c r="I13" s="68"/>
      <c r="J13" s="68"/>
    </row>
    <row r="14" spans="1:11" ht="30" customHeight="1">
      <c r="A14" s="68"/>
      <c r="B14" s="68"/>
      <c r="C14" s="68"/>
      <c r="D14" s="91" t="s">
        <v>63</v>
      </c>
      <c r="E14" s="92" t="s">
        <v>62</v>
      </c>
      <c r="F14" s="68"/>
      <c r="G14" s="68"/>
      <c r="H14" s="68"/>
      <c r="I14" s="68"/>
      <c r="J14" s="68"/>
      <c r="K14" s="68"/>
    </row>
    <row r="15" spans="1:11" ht="30" customHeight="1">
      <c r="D15" s="97" t="s">
        <v>64</v>
      </c>
      <c r="E15" s="98" t="s">
        <v>79</v>
      </c>
    </row>
    <row r="16" spans="1:11" ht="31.5">
      <c r="D16" s="93" t="s">
        <v>78</v>
      </c>
      <c r="E16" s="220" t="s">
        <v>65</v>
      </c>
    </row>
    <row r="17" spans="2:8" ht="31.5">
      <c r="D17" s="146" t="s">
        <v>98</v>
      </c>
      <c r="E17" s="145" t="s">
        <v>99</v>
      </c>
    </row>
    <row r="18" spans="2:8" ht="31.5">
      <c r="D18" s="191" t="s">
        <v>129</v>
      </c>
      <c r="E18" s="192" t="s">
        <v>130</v>
      </c>
      <c r="H18" s="137" t="s">
        <v>87</v>
      </c>
    </row>
    <row r="24" spans="2:8" ht="68.25">
      <c r="B24" s="83" t="s">
        <v>68</v>
      </c>
    </row>
  </sheetData>
  <hyperlinks>
    <hyperlink ref="E11" location="'ALUMNADO-FP Dual'!A1" display="INTRODUCCIÓN DE ALUMNNOS"/>
    <hyperlink ref="E13" location="'Parte b'!A1" display="SELECCIÓN ALUMNOS PARTE B"/>
    <hyperlink ref="H8:J8" r:id="rId1" display="http://www.iesventuramoronfp.blogspot.com.es/"/>
    <hyperlink ref="E12" location="'parte a'!A1" display="SELECCIÓN ALUMNOS PARTE A"/>
    <hyperlink ref="D14:E14" location="'ADMINISTRATIVO INTERNET'!A1" display="0,-"/>
    <hyperlink ref="D16:E16" location="'ADMINISTRATIVO INTERNET'!A1" display="0,-"/>
    <hyperlink ref="E14" location="'Comportamiento alumnado'!A1" display="SELECCIÓN ALUMNOS COMPORTAMIENTO"/>
    <hyperlink ref="E16" location="'CURSO 201920'!A1" display="RESULTADO ELECCIÓN ALUMNOS FP DUAL"/>
    <hyperlink ref="E15" location="'Notas 1º evaluación'!A1" display="NOTAS PRIMERA EVALUACIÓN PARCIAL"/>
    <hyperlink ref="E10" location="Consideraciones!A1" display="CONSIDERACIONES"/>
    <hyperlink ref="D17:E17" location="'ADMINISTRATIVO INTERNET'!A1" display="0,-"/>
    <hyperlink ref="E17" location="'lista definitiva'!A1" display="LISTADO DEFINITIVO ALUMNOS FP DUAL"/>
    <hyperlink ref="E18" location="eurodual!A1" display="SORTEO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6"/>
  <sheetViews>
    <sheetView workbookViewId="0">
      <selection activeCell="G4" sqref="G4"/>
    </sheetView>
  </sheetViews>
  <sheetFormatPr baseColWidth="10" defaultColWidth="11.42578125" defaultRowHeight="15"/>
  <cols>
    <col min="1" max="1" width="7.7109375" style="1" customWidth="1"/>
    <col min="2" max="2" width="3.85546875" style="1" customWidth="1"/>
    <col min="3" max="3" width="45.5703125" style="1" customWidth="1"/>
    <col min="4" max="4" width="11.28515625" style="1" customWidth="1"/>
    <col min="5" max="5" width="11.42578125" style="1"/>
    <col min="6" max="6" width="12.42578125" style="1" customWidth="1"/>
    <col min="7" max="7" width="11.42578125" style="1"/>
    <col min="8" max="8" width="13" style="1" customWidth="1"/>
    <col min="9" max="9" width="13.42578125" style="1" customWidth="1"/>
    <col min="10" max="10" width="5.7109375" style="1" customWidth="1"/>
    <col min="11" max="11" width="7" style="1" customWidth="1"/>
    <col min="12" max="12" width="4.28515625" style="1" customWidth="1"/>
    <col min="13" max="13" width="30.7109375" style="1" customWidth="1"/>
    <col min="14" max="16384" width="11.42578125" style="1"/>
  </cols>
  <sheetData>
    <row r="2" spans="2:15" ht="15.75" thickBot="1">
      <c r="E2" s="171"/>
      <c r="F2" s="171"/>
      <c r="G2" s="171"/>
      <c r="H2" s="171"/>
    </row>
    <row r="3" spans="2:15" ht="21.75" thickBot="1">
      <c r="C3" s="183" t="s">
        <v>124</v>
      </c>
      <c r="M3" s="189" t="s">
        <v>128</v>
      </c>
    </row>
    <row r="4" spans="2:15">
      <c r="L4" s="190">
        <v>1</v>
      </c>
      <c r="M4" s="188" t="s">
        <v>125</v>
      </c>
      <c r="N4" s="184"/>
      <c r="O4" s="184"/>
    </row>
    <row r="5" spans="2:15" ht="15.75" thickBot="1">
      <c r="L5" s="190">
        <v>2</v>
      </c>
      <c r="M5" s="186" t="s">
        <v>126</v>
      </c>
      <c r="N5" s="184"/>
      <c r="O5" s="184"/>
    </row>
    <row r="6" spans="2:15" ht="19.5">
      <c r="D6" s="172" t="s">
        <v>122</v>
      </c>
      <c r="E6" s="172" t="s">
        <v>123</v>
      </c>
      <c r="F6" s="181" t="s">
        <v>155</v>
      </c>
      <c r="G6" s="182" t="s">
        <v>108</v>
      </c>
      <c r="H6" s="185" t="s">
        <v>107</v>
      </c>
      <c r="I6" s="196" t="s">
        <v>121</v>
      </c>
      <c r="J6" s="197"/>
      <c r="L6" s="190">
        <v>3</v>
      </c>
      <c r="M6" s="186" t="s">
        <v>127</v>
      </c>
      <c r="N6" s="184"/>
      <c r="O6" s="184"/>
    </row>
    <row r="7" spans="2:15" ht="20.100000000000001" customHeight="1">
      <c r="B7" s="173">
        <v>1</v>
      </c>
      <c r="C7" s="15"/>
      <c r="D7" s="180">
        <f t="shared" ref="D7:D17" si="0">+E7/4</f>
        <v>0</v>
      </c>
      <c r="E7" s="175">
        <f t="shared" ref="E7:E17" si="1">SUM(F7:I7)</f>
        <v>0</v>
      </c>
      <c r="F7" s="176"/>
      <c r="G7" s="177"/>
      <c r="H7" s="194"/>
      <c r="I7" s="177"/>
      <c r="J7" s="187"/>
    </row>
    <row r="8" spans="2:15" ht="20.100000000000001" customHeight="1">
      <c r="B8" s="173">
        <v>2</v>
      </c>
      <c r="C8" s="15"/>
      <c r="D8" s="180">
        <f t="shared" si="0"/>
        <v>0</v>
      </c>
      <c r="E8" s="175">
        <f t="shared" si="1"/>
        <v>0</v>
      </c>
      <c r="F8" s="176"/>
      <c r="G8" s="177"/>
      <c r="H8" s="194"/>
      <c r="I8" s="177"/>
      <c r="J8" s="187"/>
    </row>
    <row r="9" spans="2:15" ht="20.100000000000001" customHeight="1">
      <c r="B9" s="173">
        <v>3</v>
      </c>
      <c r="C9" s="15"/>
      <c r="D9" s="180">
        <f t="shared" si="0"/>
        <v>0</v>
      </c>
      <c r="E9" s="175">
        <f t="shared" si="1"/>
        <v>0</v>
      </c>
      <c r="F9" s="176"/>
      <c r="G9" s="177"/>
      <c r="H9" s="194"/>
      <c r="I9" s="177"/>
      <c r="J9" s="187"/>
      <c r="K9" s="173" t="s">
        <v>5</v>
      </c>
      <c r="L9" s="1" t="s">
        <v>132</v>
      </c>
    </row>
    <row r="10" spans="2:15" ht="20.100000000000001" customHeight="1">
      <c r="B10" s="173">
        <v>4</v>
      </c>
      <c r="C10" s="15"/>
      <c r="D10" s="180">
        <f t="shared" si="0"/>
        <v>0</v>
      </c>
      <c r="E10" s="175">
        <f t="shared" si="1"/>
        <v>0</v>
      </c>
      <c r="F10" s="176"/>
      <c r="G10" s="177"/>
      <c r="H10" s="194"/>
      <c r="I10" s="177"/>
      <c r="J10" s="187"/>
      <c r="K10" s="174" t="s">
        <v>5</v>
      </c>
      <c r="L10" s="1" t="s">
        <v>133</v>
      </c>
    </row>
    <row r="11" spans="2:15" ht="20.100000000000001" customHeight="1">
      <c r="B11" s="173">
        <v>5</v>
      </c>
      <c r="C11" s="15"/>
      <c r="D11" s="180">
        <f t="shared" si="0"/>
        <v>0</v>
      </c>
      <c r="E11" s="175">
        <f t="shared" si="1"/>
        <v>0</v>
      </c>
      <c r="F11" s="176"/>
      <c r="G11" s="177"/>
      <c r="H11" s="194"/>
      <c r="I11" s="177"/>
      <c r="J11" s="187"/>
      <c r="K11" s="193" t="s">
        <v>5</v>
      </c>
      <c r="L11" s="1" t="s">
        <v>134</v>
      </c>
    </row>
    <row r="12" spans="2:15" ht="20.100000000000001" customHeight="1">
      <c r="B12" s="173">
        <v>6</v>
      </c>
      <c r="C12" s="15"/>
      <c r="D12" s="180">
        <f t="shared" si="0"/>
        <v>0</v>
      </c>
      <c r="E12" s="175">
        <f t="shared" si="1"/>
        <v>0</v>
      </c>
      <c r="F12" s="176"/>
      <c r="G12" s="177"/>
      <c r="H12" s="194"/>
      <c r="I12" s="177"/>
      <c r="J12" s="187"/>
      <c r="K12" s="187"/>
    </row>
    <row r="13" spans="2:15" ht="20.100000000000001" customHeight="1">
      <c r="B13" s="173">
        <v>7</v>
      </c>
      <c r="C13" s="15"/>
      <c r="D13" s="180">
        <f t="shared" si="0"/>
        <v>0</v>
      </c>
      <c r="E13" s="175">
        <f t="shared" si="1"/>
        <v>0</v>
      </c>
      <c r="F13" s="176"/>
      <c r="G13" s="177"/>
      <c r="H13" s="194"/>
      <c r="I13" s="177"/>
      <c r="J13" s="187"/>
      <c r="K13" s="187"/>
    </row>
    <row r="14" spans="2:15" ht="20.100000000000001" customHeight="1">
      <c r="B14" s="173">
        <v>8</v>
      </c>
      <c r="C14" s="15"/>
      <c r="D14" s="180">
        <f t="shared" si="0"/>
        <v>0</v>
      </c>
      <c r="E14" s="175">
        <f t="shared" si="1"/>
        <v>0</v>
      </c>
      <c r="F14" s="176"/>
      <c r="G14" s="177"/>
      <c r="H14" s="194"/>
      <c r="I14" s="177"/>
      <c r="J14" s="187"/>
      <c r="K14" s="187"/>
    </row>
    <row r="15" spans="2:15" ht="20.100000000000001" customHeight="1">
      <c r="B15" s="174">
        <v>9</v>
      </c>
      <c r="C15" s="15"/>
      <c r="D15" s="180">
        <f t="shared" si="0"/>
        <v>0</v>
      </c>
      <c r="E15" s="175">
        <f t="shared" si="1"/>
        <v>0</v>
      </c>
      <c r="F15" s="176"/>
      <c r="G15" s="177"/>
      <c r="H15" s="194"/>
      <c r="I15" s="177"/>
      <c r="J15" s="187"/>
      <c r="K15" s="187"/>
    </row>
    <row r="16" spans="2:15" ht="20.100000000000001" customHeight="1">
      <c r="B16" s="174">
        <v>11</v>
      </c>
      <c r="C16" s="15"/>
      <c r="D16" s="180">
        <f t="shared" si="0"/>
        <v>0</v>
      </c>
      <c r="E16" s="175">
        <f t="shared" si="1"/>
        <v>0</v>
      </c>
      <c r="F16" s="176"/>
      <c r="G16" s="177"/>
      <c r="H16" s="194"/>
      <c r="I16" s="177"/>
      <c r="J16" s="187"/>
    </row>
    <row r="17" spans="2:10" ht="20.100000000000001" customHeight="1" thickBot="1">
      <c r="B17" s="174">
        <v>12</v>
      </c>
      <c r="C17" s="15"/>
      <c r="D17" s="180">
        <f t="shared" si="0"/>
        <v>0</v>
      </c>
      <c r="E17" s="175">
        <f t="shared" si="1"/>
        <v>0</v>
      </c>
      <c r="F17" s="178"/>
      <c r="G17" s="179"/>
      <c r="H17" s="195"/>
      <c r="I17" s="179"/>
      <c r="J17" s="187"/>
    </row>
    <row r="22" spans="2:10" ht="57">
      <c r="C22" s="58"/>
      <c r="D22" s="210" t="s">
        <v>3</v>
      </c>
    </row>
    <row r="23" spans="2:10">
      <c r="C23" s="262">
        <f>'ALUMNADO-FP Dual'!C3</f>
        <v>0</v>
      </c>
      <c r="D23" s="260" t="e">
        <f>'CURSO 201920'!P3</f>
        <v>#VALUE!</v>
      </c>
    </row>
    <row r="24" spans="2:10">
      <c r="C24" s="263">
        <f>'ALUMNADO-FP Dual'!C4</f>
        <v>0</v>
      </c>
      <c r="D24" s="261" t="e">
        <f>'CURSO 201920'!P4</f>
        <v>#VALUE!</v>
      </c>
    </row>
    <row r="25" spans="2:10">
      <c r="C25" s="262">
        <f>'ALUMNADO-FP Dual'!C5</f>
        <v>0</v>
      </c>
      <c r="D25" s="260" t="e">
        <f>'CURSO 201920'!P5</f>
        <v>#VALUE!</v>
      </c>
    </row>
    <row r="26" spans="2:10">
      <c r="C26" s="263" t="str">
        <f>'ALUMNADO-FP Dual'!C6</f>
        <v xml:space="preserve"> </v>
      </c>
      <c r="D26" s="261" t="e">
        <f>'CURSO 201920'!P6</f>
        <v>#VALUE!</v>
      </c>
    </row>
    <row r="27" spans="2:10">
      <c r="C27" s="262">
        <f>'ALUMNADO-FP Dual'!C7</f>
        <v>0</v>
      </c>
      <c r="D27" s="260" t="e">
        <f>'CURSO 201920'!P7</f>
        <v>#VALUE!</v>
      </c>
    </row>
    <row r="28" spans="2:10">
      <c r="C28" s="263">
        <f>'ALUMNADO-FP Dual'!C8</f>
        <v>0</v>
      </c>
      <c r="D28" s="261" t="e">
        <f>'CURSO 201920'!P8</f>
        <v>#VALUE!</v>
      </c>
    </row>
    <row r="29" spans="2:10">
      <c r="C29" s="262">
        <f>'ALUMNADO-FP Dual'!C9</f>
        <v>0</v>
      </c>
      <c r="D29" s="260" t="e">
        <f>'CURSO 201920'!P9</f>
        <v>#VALUE!</v>
      </c>
    </row>
    <row r="30" spans="2:10">
      <c r="C30" s="263">
        <f>'ALUMNADO-FP Dual'!C10</f>
        <v>0</v>
      </c>
      <c r="D30" s="261" t="e">
        <f>'CURSO 201920'!P10</f>
        <v>#VALUE!</v>
      </c>
    </row>
    <row r="31" spans="2:10">
      <c r="C31" s="262">
        <f>'ALUMNADO-FP Dual'!C11</f>
        <v>0</v>
      </c>
      <c r="D31" s="260" t="e">
        <f>'CURSO 201920'!P11</f>
        <v>#VALUE!</v>
      </c>
    </row>
    <row r="32" spans="2:10">
      <c r="C32" s="263">
        <f>'ALUMNADO-FP Dual'!C12</f>
        <v>0</v>
      </c>
      <c r="D32" s="261" t="e">
        <f>'CURSO 201920'!P12</f>
        <v>#VALUE!</v>
      </c>
    </row>
    <row r="33" spans="3:4">
      <c r="C33" s="262">
        <f>'ALUMNADO-FP Dual'!C13</f>
        <v>0</v>
      </c>
      <c r="D33" s="260" t="e">
        <f>'CURSO 201920'!P13</f>
        <v>#VALUE!</v>
      </c>
    </row>
    <row r="34" spans="3:4">
      <c r="C34" s="263">
        <f>'ALUMNADO-FP Dual'!C14</f>
        <v>0</v>
      </c>
      <c r="D34" s="261" t="e">
        <f>'CURSO 201920'!P14</f>
        <v>#VALUE!</v>
      </c>
    </row>
    <row r="35" spans="3:4">
      <c r="C35" s="262">
        <f>'ALUMNADO-FP Dual'!C15</f>
        <v>0</v>
      </c>
      <c r="D35" s="260" t="e">
        <f>'CURSO 201920'!P15</f>
        <v>#VALUE!</v>
      </c>
    </row>
    <row r="36" spans="3:4">
      <c r="C36" s="263">
        <f>'ALUMNADO-FP Dual'!C16</f>
        <v>0</v>
      </c>
      <c r="D36" s="261" t="e">
        <f>'CURSO 201920'!P16</f>
        <v>#VALUE!</v>
      </c>
    </row>
    <row r="37" spans="3:4">
      <c r="C37" s="262">
        <f>'ALUMNADO-FP Dual'!C17</f>
        <v>0</v>
      </c>
      <c r="D37" s="260" t="e">
        <f>'CURSO 201920'!P17</f>
        <v>#VALUE!</v>
      </c>
    </row>
    <row r="38" spans="3:4">
      <c r="C38" s="263">
        <f>'ALUMNADO-FP Dual'!C18</f>
        <v>0</v>
      </c>
      <c r="D38" s="261" t="e">
        <f>'CURSO 201920'!P18</f>
        <v>#VALUE!</v>
      </c>
    </row>
    <row r="39" spans="3:4">
      <c r="C39" s="262">
        <f>'ALUMNADO-FP Dual'!C19</f>
        <v>0</v>
      </c>
      <c r="D39" s="260" t="e">
        <f>'CURSO 201920'!P19</f>
        <v>#VALUE!</v>
      </c>
    </row>
    <row r="40" spans="3:4">
      <c r="C40" s="263">
        <f>'ALUMNADO-FP Dual'!C20</f>
        <v>0</v>
      </c>
      <c r="D40" s="261" t="e">
        <f>'CURSO 201920'!P20</f>
        <v>#VALUE!</v>
      </c>
    </row>
    <row r="41" spans="3:4">
      <c r="C41" s="262">
        <f>'ALUMNADO-FP Dual'!C21</f>
        <v>0</v>
      </c>
      <c r="D41" s="260" t="e">
        <f>'CURSO 201920'!P21</f>
        <v>#VALUE!</v>
      </c>
    </row>
    <row r="42" spans="3:4">
      <c r="C42" s="263">
        <f>'ALUMNADO-FP Dual'!C22</f>
        <v>0</v>
      </c>
      <c r="D42" s="261" t="e">
        <f>'CURSO 201920'!P22</f>
        <v>#VALUE!</v>
      </c>
    </row>
    <row r="43" spans="3:4">
      <c r="C43" s="262">
        <f>'ALUMNADO-FP Dual'!C23</f>
        <v>0</v>
      </c>
      <c r="D43" s="260" t="e">
        <f>'CURSO 201920'!P23</f>
        <v>#VALUE!</v>
      </c>
    </row>
    <row r="44" spans="3:4">
      <c r="C44" s="263">
        <f>'ALUMNADO-FP Dual'!C24</f>
        <v>0</v>
      </c>
      <c r="D44" s="261" t="e">
        <f>'CURSO 201920'!P24</f>
        <v>#VALUE!</v>
      </c>
    </row>
    <row r="45" spans="3:4">
      <c r="C45" s="262">
        <f>'ALUMNADO-FP Dual'!C25</f>
        <v>0</v>
      </c>
      <c r="D45" s="260" t="e">
        <f>'CURSO 201920'!P25</f>
        <v>#VALUE!</v>
      </c>
    </row>
    <row r="46" spans="3:4">
      <c r="C46" s="263">
        <f>'ALUMNADO-FP Dual'!C26</f>
        <v>0</v>
      </c>
      <c r="D46" s="261" t="e">
        <f>'CURSO 201920'!P26</f>
        <v>#VALUE!</v>
      </c>
    </row>
  </sheetData>
  <autoFilter ref="C6:I17"/>
  <conditionalFormatting sqref="D22">
    <cfRule type="cellIs" dxfId="4" priority="154" operator="greaterThanOrEqual">
      <formula>5</formula>
    </cfRule>
  </conditionalFormatting>
  <conditionalFormatting sqref="D23:D46">
    <cfRule type="cellIs" dxfId="3" priority="3" operator="equal">
      <formula>0</formula>
    </cfRule>
    <cfRule type="cellIs" dxfId="2" priority="4" operator="notEqual">
      <formula>100</formula>
    </cfRule>
  </conditionalFormatting>
  <conditionalFormatting sqref="C23:C46">
    <cfRule type="cellIs" dxfId="1" priority="2" operator="equal">
      <formula>0</formula>
    </cfRule>
  </conditionalFormatting>
  <conditionalFormatting sqref="C23:D46">
    <cfRule type="containsErrors" dxfId="0" priority="1">
      <formula>ISERROR(C23)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"/>
  <sheetViews>
    <sheetView topLeftCell="B10" zoomScaleNormal="100" workbookViewId="0">
      <selection activeCell="B17" sqref="B17"/>
    </sheetView>
  </sheetViews>
  <sheetFormatPr baseColWidth="10" defaultColWidth="11.42578125" defaultRowHeight="15"/>
  <cols>
    <col min="1" max="1" width="2" style="111" customWidth="1"/>
    <col min="2" max="2" width="187.7109375" style="1" customWidth="1"/>
    <col min="3" max="16384" width="11.42578125" style="1"/>
  </cols>
  <sheetData>
    <row r="1" spans="1:43" s="119" customFormat="1" ht="33.75">
      <c r="A1" s="117"/>
      <c r="B1" s="118" t="s">
        <v>52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129"/>
      <c r="AQ1" s="129"/>
    </row>
    <row r="2" spans="1:43" s="119" customFormat="1" ht="15.75" thickBot="1">
      <c r="A2" s="11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129"/>
      <c r="AQ2" s="129"/>
    </row>
    <row r="3" spans="1:43" s="107" customFormat="1" ht="21">
      <c r="A3" s="130">
        <v>1</v>
      </c>
      <c r="B3" s="127" t="s">
        <v>83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</row>
    <row r="4" spans="1:43" s="107" customFormat="1" ht="21.75" thickBot="1">
      <c r="A4" s="131"/>
      <c r="B4" s="128" t="s">
        <v>85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</row>
    <row r="5" spans="1:43" s="116" customFormat="1" ht="21.75" thickBot="1">
      <c r="A5" s="114"/>
      <c r="B5" s="115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15"/>
      <c r="AQ5" s="115"/>
    </row>
    <row r="6" spans="1:43" s="110" customFormat="1" ht="21">
      <c r="A6" s="132">
        <v>2</v>
      </c>
      <c r="B6" s="113" t="s">
        <v>84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</row>
    <row r="7" spans="1:43" s="109" customFormat="1" ht="21.75" thickBot="1">
      <c r="A7" s="132"/>
      <c r="B7" s="120" t="s">
        <v>82</v>
      </c>
    </row>
    <row r="8" spans="1:43" s="123" customFormat="1" ht="21.75" thickBot="1">
      <c r="A8" s="121"/>
      <c r="B8" s="122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</row>
    <row r="9" spans="1:43" s="27" customFormat="1">
      <c r="A9" s="133">
        <v>3</v>
      </c>
      <c r="B9" s="139" t="s">
        <v>113</v>
      </c>
    </row>
    <row r="10" spans="1:43" s="126" customFormat="1">
      <c r="A10" s="134" t="s">
        <v>5</v>
      </c>
      <c r="B10" s="140" t="s">
        <v>140</v>
      </c>
    </row>
    <row r="11" spans="1:43" s="126" customFormat="1">
      <c r="A11" s="134"/>
      <c r="B11" s="140" t="s">
        <v>115</v>
      </c>
    </row>
    <row r="12" spans="1:43" s="126" customFormat="1">
      <c r="A12" s="134"/>
      <c r="B12" s="140"/>
    </row>
    <row r="13" spans="1:43" s="126" customFormat="1">
      <c r="A13" s="134"/>
      <c r="B13" s="140" t="s">
        <v>90</v>
      </c>
    </row>
    <row r="14" spans="1:43" s="126" customFormat="1">
      <c r="A14" s="134"/>
      <c r="B14" s="140"/>
    </row>
    <row r="15" spans="1:43" s="126" customFormat="1">
      <c r="A15" s="134"/>
      <c r="B15" s="141" t="s">
        <v>91</v>
      </c>
    </row>
    <row r="16" spans="1:43" s="126" customFormat="1">
      <c r="A16" s="134"/>
      <c r="B16" s="140" t="s">
        <v>92</v>
      </c>
    </row>
    <row r="17" spans="1:41" s="126" customFormat="1">
      <c r="A17" s="134"/>
      <c r="B17" s="140" t="s">
        <v>93</v>
      </c>
    </row>
    <row r="18" spans="1:41" s="126" customFormat="1">
      <c r="A18" s="134"/>
      <c r="B18" s="140"/>
    </row>
    <row r="19" spans="1:41" s="126" customFormat="1">
      <c r="A19" s="134"/>
      <c r="B19" s="142" t="s">
        <v>94</v>
      </c>
    </row>
    <row r="20" spans="1:41" s="126" customFormat="1">
      <c r="A20" s="134"/>
      <c r="B20" s="141" t="s">
        <v>114</v>
      </c>
    </row>
    <row r="21" spans="1:41" s="125" customFormat="1" ht="15.75" thickBot="1">
      <c r="A21" s="124"/>
      <c r="B21" s="143" t="s">
        <v>88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</row>
    <row r="22" spans="1:41" s="125" customFormat="1" ht="16.5" thickBot="1">
      <c r="A22" s="124"/>
      <c r="B22" s="138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</row>
    <row r="23" spans="1:41" ht="15.75">
      <c r="B23" s="222" t="s">
        <v>141</v>
      </c>
    </row>
    <row r="24" spans="1:41" ht="15.75">
      <c r="B24" s="222"/>
    </row>
    <row r="25" spans="1:41" ht="15.75">
      <c r="B25" s="223" t="s">
        <v>142</v>
      </c>
    </row>
    <row r="26" spans="1:41" ht="15.75">
      <c r="B26" s="223" t="s">
        <v>143</v>
      </c>
    </row>
    <row r="27" spans="1:41" ht="15.75">
      <c r="B27" s="223" t="s">
        <v>144</v>
      </c>
    </row>
    <row r="28" spans="1:41" ht="15.75">
      <c r="B28" s="223" t="s">
        <v>145</v>
      </c>
    </row>
    <row r="29" spans="1:41" ht="15.75">
      <c r="B29" s="223" t="s">
        <v>147</v>
      </c>
    </row>
    <row r="30" spans="1:41" ht="15.75">
      <c r="B30" s="223" t="s">
        <v>146</v>
      </c>
    </row>
  </sheetData>
  <hyperlinks>
    <hyperlink ref="B3" r:id="rId1" display="El alumno interesado en formar parte del proyecto fp dual, realizará una solicitud para formar parte de dicha formación, se especifica condiciones y compromisos que se adhiere."/>
    <hyperlink ref="B6" r:id="rId2" display="El alumno deberá ser seleccionado por los criterios establecidos por el Departamento y empresas, en base a la orden del 20 de marzo 2018 (Proyecto fpdual para 2018/19) en su punto décimo octavo.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abSelected="1" workbookViewId="0"/>
  </sheetViews>
  <sheetFormatPr baseColWidth="10" defaultColWidth="11.28515625" defaultRowHeight="15"/>
  <cols>
    <col min="1" max="1" width="11.28515625" style="11"/>
    <col min="2" max="2" width="4.5703125" style="11" customWidth="1"/>
    <col min="3" max="3" width="52.85546875" style="11" customWidth="1"/>
    <col min="4" max="16384" width="11.28515625" style="11"/>
  </cols>
  <sheetData>
    <row r="1" spans="2:8" ht="15" customHeight="1">
      <c r="F1" s="66" t="s">
        <v>5</v>
      </c>
      <c r="G1" s="12"/>
    </row>
    <row r="2" spans="2:8">
      <c r="B2" s="13" t="s">
        <v>4</v>
      </c>
      <c r="C2" s="65" t="s">
        <v>51</v>
      </c>
      <c r="F2" s="12"/>
      <c r="G2" s="12"/>
      <c r="H2" s="12"/>
    </row>
    <row r="3" spans="2:8">
      <c r="B3" s="199">
        <v>1</v>
      </c>
      <c r="C3" s="200"/>
      <c r="F3" s="14"/>
      <c r="G3" s="12"/>
      <c r="H3" s="12"/>
    </row>
    <row r="4" spans="2:8" ht="13.35" customHeight="1">
      <c r="B4" s="198">
        <v>2</v>
      </c>
      <c r="C4" s="201"/>
    </row>
    <row r="5" spans="2:8" ht="13.35" customHeight="1">
      <c r="B5" s="199">
        <v>3</v>
      </c>
      <c r="C5" s="200"/>
    </row>
    <row r="6" spans="2:8" ht="13.35" customHeight="1">
      <c r="B6" s="198">
        <v>4</v>
      </c>
      <c r="C6" s="201" t="s">
        <v>5</v>
      </c>
    </row>
    <row r="7" spans="2:8" ht="13.35" customHeight="1">
      <c r="B7" s="199">
        <v>5</v>
      </c>
      <c r="C7" s="200"/>
      <c r="F7"/>
    </row>
    <row r="8" spans="2:8" ht="13.35" customHeight="1">
      <c r="B8" s="198">
        <v>6</v>
      </c>
      <c r="C8" s="201"/>
    </row>
    <row r="9" spans="2:8" ht="13.35" customHeight="1">
      <c r="B9" s="199">
        <v>7</v>
      </c>
      <c r="C9" s="200"/>
    </row>
    <row r="10" spans="2:8" s="13" customFormat="1" ht="13.35" customHeight="1">
      <c r="B10" s="198">
        <v>8</v>
      </c>
      <c r="C10" s="201"/>
    </row>
    <row r="11" spans="2:8" ht="13.35" customHeight="1">
      <c r="B11" s="199">
        <v>9</v>
      </c>
      <c r="C11" s="200"/>
    </row>
    <row r="12" spans="2:8" ht="13.35" customHeight="1">
      <c r="B12" s="198">
        <v>10</v>
      </c>
      <c r="C12" s="201"/>
    </row>
    <row r="13" spans="2:8" ht="13.35" customHeight="1">
      <c r="B13" s="199">
        <v>11</v>
      </c>
      <c r="C13" s="200"/>
    </row>
    <row r="14" spans="2:8" ht="13.35" customHeight="1">
      <c r="B14" s="198">
        <v>12</v>
      </c>
      <c r="C14" s="201"/>
    </row>
    <row r="15" spans="2:8" ht="13.35" customHeight="1">
      <c r="B15" s="199">
        <v>13</v>
      </c>
      <c r="C15" s="200"/>
    </row>
    <row r="16" spans="2:8" ht="13.35" customHeight="1">
      <c r="B16" s="198">
        <v>14</v>
      </c>
      <c r="C16" s="201"/>
    </row>
    <row r="17" spans="2:3">
      <c r="B17" s="199">
        <v>15</v>
      </c>
      <c r="C17" s="200"/>
    </row>
    <row r="18" spans="2:3">
      <c r="B18" s="198">
        <v>16</v>
      </c>
      <c r="C18" s="201"/>
    </row>
    <row r="19" spans="2:3">
      <c r="B19" s="199">
        <v>17</v>
      </c>
      <c r="C19" s="200"/>
    </row>
    <row r="20" spans="2:3">
      <c r="B20" s="198">
        <v>18</v>
      </c>
      <c r="C20" s="201"/>
    </row>
    <row r="21" spans="2:3">
      <c r="B21" s="199">
        <v>19</v>
      </c>
      <c r="C21" s="200"/>
    </row>
    <row r="22" spans="2:3">
      <c r="B22" s="198">
        <v>20</v>
      </c>
      <c r="C22" s="201"/>
    </row>
    <row r="23" spans="2:3">
      <c r="B23" s="199">
        <v>21</v>
      </c>
      <c r="C23" s="200"/>
    </row>
    <row r="24" spans="2:3">
      <c r="B24" s="198">
        <v>22</v>
      </c>
      <c r="C24" s="201"/>
    </row>
    <row r="25" spans="2:3">
      <c r="B25" s="199">
        <v>23</v>
      </c>
      <c r="C25" s="200"/>
    </row>
    <row r="26" spans="2:3">
      <c r="B26" s="198">
        <v>24</v>
      </c>
      <c r="C26" s="201"/>
    </row>
    <row r="27" spans="2:3">
      <c r="B27" s="199">
        <v>25</v>
      </c>
      <c r="C27" s="200"/>
    </row>
    <row r="28" spans="2:3">
      <c r="B28" s="1" t="s">
        <v>5</v>
      </c>
    </row>
  </sheetData>
  <pageMargins left="0.7" right="0.7" top="0.75" bottom="0.75" header="0.3" footer="0.3"/>
  <pageSetup paperSize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9"/>
  <sheetViews>
    <sheetView topLeftCell="A7" workbookViewId="0">
      <selection activeCell="D16" sqref="D16"/>
    </sheetView>
  </sheetViews>
  <sheetFormatPr baseColWidth="10" defaultRowHeight="15"/>
  <cols>
    <col min="1" max="1" width="3.85546875" style="14" customWidth="1"/>
    <col min="2" max="2" width="30.42578125" customWidth="1"/>
    <col min="3" max="3" width="7.7109375" customWidth="1"/>
    <col min="4" max="4" width="4.28515625" customWidth="1"/>
    <col min="5" max="5" width="8.42578125" customWidth="1"/>
    <col min="6" max="6" width="4.85546875" customWidth="1"/>
    <col min="7" max="7" width="8.28515625" customWidth="1"/>
    <col min="8" max="8" width="5.7109375" customWidth="1"/>
    <col min="9" max="9" width="9.85546875" customWidth="1"/>
    <col min="10" max="10" width="3.42578125" customWidth="1"/>
    <col min="11" max="11" width="7.5703125" customWidth="1"/>
    <col min="12" max="12" width="3.42578125" customWidth="1"/>
    <col min="13" max="13" width="6.140625" customWidth="1"/>
    <col min="14" max="14" width="2.7109375" customWidth="1"/>
    <col min="15" max="15" width="7" customWidth="1"/>
    <col min="16" max="16" width="3.42578125" customWidth="1"/>
    <col min="17" max="17" width="6.140625" customWidth="1"/>
    <col min="18" max="18" width="3.42578125" customWidth="1"/>
    <col min="19" max="19" width="7.7109375" style="1" customWidth="1"/>
    <col min="20" max="20" width="11.140625" style="1" customWidth="1"/>
    <col min="21" max="21" width="11" style="1" customWidth="1"/>
    <col min="22" max="24" width="11.7109375" style="1" customWidth="1"/>
    <col min="25" max="25" width="10.85546875" style="1" customWidth="1"/>
    <col min="26" max="26" width="10.7109375" style="1" customWidth="1"/>
    <col min="27" max="27" width="4.5703125" style="1" customWidth="1"/>
    <col min="28" max="28" width="4.85546875" style="1" customWidth="1"/>
    <col min="29" max="29" width="5.42578125" style="1" customWidth="1"/>
    <col min="30" max="30" width="6.28515625" style="1" customWidth="1"/>
    <col min="31" max="64" width="11.140625" style="1"/>
  </cols>
  <sheetData>
    <row r="1" spans="1:64" s="1" customFormat="1" ht="15.75" thickBot="1">
      <c r="A1" s="14"/>
    </row>
    <row r="2" spans="1:64" ht="21" customHeight="1">
      <c r="B2" s="266" t="s">
        <v>12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P2" s="1"/>
      <c r="Q2" s="1"/>
      <c r="R2" s="1"/>
    </row>
    <row r="3" spans="1:64" ht="15.75" customHeight="1" thickBot="1">
      <c r="B3" s="269" t="s">
        <v>11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1"/>
      <c r="P3" s="1"/>
      <c r="Q3" s="1"/>
      <c r="R3" s="1"/>
      <c r="S3" s="27"/>
      <c r="T3" s="27"/>
      <c r="U3" s="27"/>
      <c r="V3" s="27"/>
      <c r="W3" s="27"/>
      <c r="X3" s="27"/>
      <c r="Y3" s="27"/>
      <c r="Z3" s="27"/>
    </row>
    <row r="4" spans="1:64" ht="19.5" customHeight="1">
      <c r="B4" s="272" t="s">
        <v>29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1"/>
      <c r="Q4" s="1"/>
      <c r="R4" s="1"/>
      <c r="S4" s="27"/>
      <c r="T4" s="27"/>
      <c r="U4" s="27"/>
      <c r="V4" s="27"/>
      <c r="W4" s="27"/>
      <c r="X4" s="27"/>
      <c r="Y4" s="27"/>
      <c r="Z4" s="27"/>
    </row>
    <row r="5" spans="1:64" ht="6" customHeight="1">
      <c r="B5" s="2"/>
      <c r="C5" s="3"/>
      <c r="D5" s="3"/>
      <c r="E5" s="3"/>
      <c r="F5" s="3"/>
      <c r="G5" s="4"/>
      <c r="H5" s="4"/>
      <c r="I5" s="4"/>
      <c r="J5" s="5"/>
      <c r="K5" s="4"/>
      <c r="L5" s="3"/>
      <c r="M5" s="3"/>
      <c r="N5" s="3"/>
      <c r="O5" s="4"/>
      <c r="P5" s="1"/>
      <c r="Q5" s="1"/>
      <c r="R5" s="1"/>
    </row>
    <row r="6" spans="1:64" ht="23.1" customHeight="1">
      <c r="B6" s="2"/>
      <c r="C6" s="5" t="s">
        <v>1</v>
      </c>
      <c r="D6" s="3"/>
      <c r="E6" s="28" t="s">
        <v>13</v>
      </c>
      <c r="F6" s="29" t="s">
        <v>14</v>
      </c>
      <c r="G6" s="4"/>
      <c r="H6" s="5"/>
      <c r="I6" s="4"/>
      <c r="J6" s="3"/>
      <c r="K6" s="3"/>
      <c r="L6" s="3" t="s">
        <v>5</v>
      </c>
      <c r="M6" s="4"/>
      <c r="N6" s="1"/>
      <c r="O6" s="1"/>
      <c r="P6" s="1"/>
      <c r="Q6" s="1"/>
      <c r="R6" s="1"/>
      <c r="BK6"/>
      <c r="BL6"/>
    </row>
    <row r="7" spans="1:64" ht="9.9499999999999993" customHeight="1">
      <c r="B7" s="5"/>
      <c r="C7" s="5"/>
      <c r="D7" s="5"/>
      <c r="E7" s="4"/>
      <c r="F7" s="5"/>
      <c r="G7" s="6"/>
      <c r="H7" s="6"/>
      <c r="I7" s="6"/>
      <c r="J7" s="6"/>
      <c r="K7" s="6"/>
      <c r="L7" s="4"/>
      <c r="M7" s="4"/>
      <c r="N7" s="4"/>
      <c r="O7" s="4"/>
      <c r="P7" s="1"/>
      <c r="Q7" s="1"/>
      <c r="R7" s="1"/>
    </row>
    <row r="8" spans="1:64" ht="96" customHeight="1">
      <c r="B8" s="20"/>
      <c r="C8" s="21" t="s">
        <v>105</v>
      </c>
      <c r="D8" s="22" t="s">
        <v>2</v>
      </c>
      <c r="E8" s="21" t="s">
        <v>131</v>
      </c>
      <c r="F8" s="22" t="s">
        <v>2</v>
      </c>
      <c r="G8" s="21" t="s">
        <v>17</v>
      </c>
      <c r="H8" s="22" t="s">
        <v>2</v>
      </c>
      <c r="I8" s="21" t="s">
        <v>18</v>
      </c>
      <c r="J8" s="22" t="s">
        <v>2</v>
      </c>
      <c r="K8" s="21" t="s">
        <v>19</v>
      </c>
      <c r="L8" s="22" t="s">
        <v>2</v>
      </c>
      <c r="M8" s="21" t="s">
        <v>116</v>
      </c>
      <c r="N8" s="22" t="s">
        <v>2</v>
      </c>
      <c r="O8" s="21" t="s">
        <v>89</v>
      </c>
      <c r="P8" s="23" t="s">
        <v>2</v>
      </c>
      <c r="Q8" s="21" t="s">
        <v>102</v>
      </c>
      <c r="R8" s="23" t="s">
        <v>2</v>
      </c>
      <c r="S8" s="67" t="s">
        <v>3</v>
      </c>
      <c r="T8" s="155" t="s">
        <v>15</v>
      </c>
      <c r="U8" s="155" t="s">
        <v>16</v>
      </c>
      <c r="V8" s="155" t="str">
        <f>G8</f>
        <v>3, Posibilidad de movilidad geográfica en el entorno de la Bahía de Cádiz</v>
      </c>
      <c r="W8" s="155" t="s">
        <v>120</v>
      </c>
      <c r="X8" s="155" t="s">
        <v>117</v>
      </c>
      <c r="Y8" s="155" t="s">
        <v>118</v>
      </c>
      <c r="Z8" s="155" t="s">
        <v>119</v>
      </c>
      <c r="BL8"/>
    </row>
    <row r="9" spans="1:64" ht="12" customHeight="1">
      <c r="A9" s="18">
        <v>1</v>
      </c>
      <c r="B9" s="17">
        <f>'ALUMNADO-FP Dual'!C3</f>
        <v>0</v>
      </c>
      <c r="C9" s="18"/>
      <c r="D9" s="19" t="str">
        <f>IF(C9="SI",10,IF(C9="NO",0,IF(C9="BIEN",6,IF(C9="REGULAR",4,IF(C9="MAL",2,IF(C9="",""))))))</f>
        <v/>
      </c>
      <c r="E9" s="18"/>
      <c r="F9" s="19" t="str">
        <f t="shared" ref="F9:H31" si="0">IF(E9="SI",10,IF(E9="NO",0,IF(E9="BIEN",6,IF(E9="REGULAR",4,IF(E9="MAL",2,IF(E9="",""))))))</f>
        <v/>
      </c>
      <c r="G9" s="18"/>
      <c r="H9" s="19" t="str">
        <f t="shared" si="0"/>
        <v/>
      </c>
      <c r="I9" s="18"/>
      <c r="J9" s="19" t="str">
        <f t="shared" ref="J9:J32" si="1">IF(I9="SI",10,IF(I9="NO",0,IF(I9="BIEN",6,IF(I9="REGULAR",4,IF(I9="MAL",2,IF(I9="",""))))))</f>
        <v/>
      </c>
      <c r="K9" s="18"/>
      <c r="L9" s="19" t="str">
        <f t="shared" ref="L9:L24" si="2">IF(K9="SI",10,IF(K9="NO",0,IF(K9="BIEN",6,IF(K9="REGULAR",4,IF(K9="MAL",2,IF(K9="",""))))))</f>
        <v/>
      </c>
      <c r="M9" s="18"/>
      <c r="N9" s="19" t="str">
        <f t="shared" ref="N9:N24" si="3">IF(M9="SI",10,IF(M9="NO",0,IF(M9="BIEN",6,IF(M9="REGULAR",4,IF(M9="MAL",2,IF(M9="",""))))))</f>
        <v/>
      </c>
      <c r="O9" s="18"/>
      <c r="P9" s="19" t="str">
        <f t="shared" ref="P9:P32" si="4">IF(O9="SI",10,IF(O9="NO",0,IF(O9="BIEN",6,IF(O9="REGULAR",4,IF(O9="MAL",2,IF(O9="",""))))))</f>
        <v/>
      </c>
      <c r="Q9" s="18"/>
      <c r="R9" s="19" t="str">
        <f t="shared" ref="R9:R32" si="5">IF(Q9="SI",10,IF(Q9="NO",0,IF(Q9="BIEN",6,IF(Q9="REGULAR",4,IF(Q9="MAL",2,IF(Q9="",""))))))</f>
        <v/>
      </c>
      <c r="S9" s="64" t="e">
        <f t="shared" ref="S9:S32" si="6">AVERAGE(D9,F9,H9,J9,L9,N9,P9,R9)</f>
        <v>#DIV/0!</v>
      </c>
      <c r="T9" s="156" t="b">
        <f>IF(D9=0,"NO SELECCIONABLE")</f>
        <v>0</v>
      </c>
      <c r="U9" s="156" t="b">
        <f>IF(F9=0,"NO SELECCIONABLE")</f>
        <v>0</v>
      </c>
      <c r="V9" s="156" t="str">
        <f>IF(H9=0,"NO SELECCIONABLE","")</f>
        <v/>
      </c>
      <c r="W9" s="156" t="b">
        <f>IF(N9=0,"NO SELECCIONABLE")</f>
        <v>0</v>
      </c>
      <c r="X9" s="156" t="b">
        <f>IF(J9=0,"NO SELECCIONABLE")</f>
        <v>0</v>
      </c>
      <c r="Y9" s="156" t="b">
        <f t="shared" ref="Y9:Y31" si="7">IF(L9=0,"NO SELECCIONABLE")</f>
        <v>0</v>
      </c>
      <c r="Z9" s="156" t="b">
        <f>IF(R9=0,"NO SELECCIONABLE")</f>
        <v>0</v>
      </c>
      <c r="BL9"/>
    </row>
    <row r="10" spans="1:64" ht="12" customHeight="1">
      <c r="A10" s="202">
        <v>2</v>
      </c>
      <c r="B10" s="9">
        <f>'ALUMNADO-FP Dual'!C4</f>
        <v>0</v>
      </c>
      <c r="C10" s="16"/>
      <c r="D10" s="10" t="str">
        <f t="shared" ref="D10:D32" si="8">IF(C10="SI",10,IF(C10="NO",0,IF(C10="BIEN",6,IF(C10="REGULAR",4,IF(C10="MAL",2,IF(C10="",""))))))</f>
        <v/>
      </c>
      <c r="E10" s="16"/>
      <c r="F10" s="10" t="str">
        <f t="shared" si="0"/>
        <v/>
      </c>
      <c r="G10" s="16"/>
      <c r="H10" s="10" t="str">
        <f t="shared" si="0"/>
        <v/>
      </c>
      <c r="I10" s="16"/>
      <c r="J10" s="10" t="str">
        <f t="shared" si="1"/>
        <v/>
      </c>
      <c r="K10" s="16"/>
      <c r="L10" s="10" t="str">
        <f t="shared" si="2"/>
        <v/>
      </c>
      <c r="M10" s="16"/>
      <c r="N10" s="10" t="str">
        <f t="shared" si="3"/>
        <v/>
      </c>
      <c r="O10" s="16"/>
      <c r="P10" s="10" t="str">
        <f t="shared" si="4"/>
        <v/>
      </c>
      <c r="Q10" s="16"/>
      <c r="R10" s="10" t="str">
        <f t="shared" si="5"/>
        <v/>
      </c>
      <c r="S10" s="64" t="e">
        <f t="shared" si="6"/>
        <v>#DIV/0!</v>
      </c>
      <c r="T10" s="156" t="b">
        <f t="shared" ref="T10:T32" si="9">IF(D10=0,"NO SELECCIONABLE")</f>
        <v>0</v>
      </c>
      <c r="U10" s="156" t="b">
        <f t="shared" ref="U10:U32" si="10">IF(F10=0,"NO SELECCIONABLE")</f>
        <v>0</v>
      </c>
      <c r="V10" s="156" t="str">
        <f t="shared" ref="V10:V32" si="11">IF(H10=0,"NO SELECCIONABLE","")</f>
        <v/>
      </c>
      <c r="W10" s="156" t="b">
        <f t="shared" ref="W10:W32" si="12">IF(N10=0,"NO SELECCIONABLE")</f>
        <v>0</v>
      </c>
      <c r="X10" s="156" t="b">
        <f t="shared" ref="X10:X32" si="13">IF(J10=0,"NO SELECCIONABLE")</f>
        <v>0</v>
      </c>
      <c r="Y10" s="156" t="b">
        <f t="shared" si="7"/>
        <v>0</v>
      </c>
      <c r="Z10" s="156" t="b">
        <f t="shared" ref="Z10:Z32" si="14">IF(R10=0,"NO SELECCIONABLE")</f>
        <v>0</v>
      </c>
      <c r="BL10"/>
    </row>
    <row r="11" spans="1:64" ht="12" customHeight="1">
      <c r="A11" s="18">
        <v>3</v>
      </c>
      <c r="B11" s="17">
        <f>'ALUMNADO-FP Dual'!C5</f>
        <v>0</v>
      </c>
      <c r="C11" s="18"/>
      <c r="D11" s="19" t="str">
        <f t="shared" si="8"/>
        <v/>
      </c>
      <c r="E11" s="18"/>
      <c r="F11" s="19" t="str">
        <f t="shared" si="0"/>
        <v/>
      </c>
      <c r="G11" s="18"/>
      <c r="H11" s="19" t="str">
        <f t="shared" si="0"/>
        <v/>
      </c>
      <c r="I11" s="18"/>
      <c r="J11" s="19" t="str">
        <f t="shared" si="1"/>
        <v/>
      </c>
      <c r="K11" s="18"/>
      <c r="L11" s="19" t="str">
        <f t="shared" si="2"/>
        <v/>
      </c>
      <c r="M11" s="18"/>
      <c r="N11" s="19" t="str">
        <f t="shared" si="3"/>
        <v/>
      </c>
      <c r="O11" s="18"/>
      <c r="P11" s="19" t="str">
        <f t="shared" si="4"/>
        <v/>
      </c>
      <c r="Q11" s="18"/>
      <c r="R11" s="19" t="str">
        <f t="shared" si="5"/>
        <v/>
      </c>
      <c r="S11" s="64" t="e">
        <f t="shared" si="6"/>
        <v>#DIV/0!</v>
      </c>
      <c r="T11" s="156" t="b">
        <f t="shared" si="9"/>
        <v>0</v>
      </c>
      <c r="U11" s="156" t="b">
        <f t="shared" si="10"/>
        <v>0</v>
      </c>
      <c r="V11" s="156" t="str">
        <f t="shared" si="11"/>
        <v/>
      </c>
      <c r="W11" s="156" t="b">
        <f t="shared" si="12"/>
        <v>0</v>
      </c>
      <c r="X11" s="156" t="b">
        <f t="shared" si="13"/>
        <v>0</v>
      </c>
      <c r="Y11" s="156" t="b">
        <f t="shared" si="7"/>
        <v>0</v>
      </c>
      <c r="Z11" s="156" t="b">
        <f t="shared" si="14"/>
        <v>0</v>
      </c>
      <c r="BL11"/>
    </row>
    <row r="12" spans="1:64" s="167" customFormat="1" ht="12" customHeight="1">
      <c r="A12" s="202">
        <v>4</v>
      </c>
      <c r="B12" s="9" t="str">
        <f>'ALUMNADO-FP Dual'!C6</f>
        <v xml:space="preserve"> </v>
      </c>
      <c r="C12" s="16"/>
      <c r="D12" s="10" t="str">
        <f t="shared" si="8"/>
        <v/>
      </c>
      <c r="E12" s="16"/>
      <c r="F12" s="10" t="str">
        <f t="shared" si="0"/>
        <v/>
      </c>
      <c r="G12" s="16"/>
      <c r="H12" s="10" t="str">
        <f t="shared" si="0"/>
        <v/>
      </c>
      <c r="I12" s="16"/>
      <c r="J12" s="10" t="str">
        <f t="shared" si="1"/>
        <v/>
      </c>
      <c r="K12" s="16"/>
      <c r="L12" s="10" t="str">
        <f t="shared" si="2"/>
        <v/>
      </c>
      <c r="M12" s="16"/>
      <c r="N12" s="10" t="str">
        <f t="shared" si="3"/>
        <v/>
      </c>
      <c r="O12" s="16"/>
      <c r="P12" s="10" t="str">
        <f t="shared" si="4"/>
        <v/>
      </c>
      <c r="Q12" s="16"/>
      <c r="R12" s="10" t="str">
        <f t="shared" si="5"/>
        <v/>
      </c>
      <c r="S12" s="165" t="e">
        <f t="shared" si="6"/>
        <v>#DIV/0!</v>
      </c>
      <c r="T12" s="156" t="b">
        <f t="shared" si="9"/>
        <v>0</v>
      </c>
      <c r="U12" s="156" t="b">
        <f t="shared" si="10"/>
        <v>0</v>
      </c>
      <c r="V12" s="156" t="str">
        <f t="shared" si="11"/>
        <v/>
      </c>
      <c r="W12" s="156" t="b">
        <f t="shared" si="12"/>
        <v>0</v>
      </c>
      <c r="X12" s="156" t="b">
        <f t="shared" si="13"/>
        <v>0</v>
      </c>
      <c r="Y12" s="156" t="b">
        <f t="shared" si="7"/>
        <v>0</v>
      </c>
      <c r="Z12" s="156" t="b">
        <f t="shared" si="14"/>
        <v>0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</row>
    <row r="13" spans="1:64" ht="12" customHeight="1">
      <c r="A13" s="18">
        <v>5</v>
      </c>
      <c r="B13" s="17">
        <f>'ALUMNADO-FP Dual'!C7</f>
        <v>0</v>
      </c>
      <c r="C13" s="18"/>
      <c r="D13" s="19" t="str">
        <f t="shared" si="8"/>
        <v/>
      </c>
      <c r="E13" s="18"/>
      <c r="F13" s="19" t="str">
        <f t="shared" si="0"/>
        <v/>
      </c>
      <c r="G13" s="18"/>
      <c r="H13" s="19" t="str">
        <f t="shared" si="0"/>
        <v/>
      </c>
      <c r="I13" s="18"/>
      <c r="J13" s="19" t="str">
        <f t="shared" si="1"/>
        <v/>
      </c>
      <c r="K13" s="18"/>
      <c r="L13" s="19" t="str">
        <f t="shared" si="2"/>
        <v/>
      </c>
      <c r="M13" s="18"/>
      <c r="N13" s="19" t="str">
        <f t="shared" si="3"/>
        <v/>
      </c>
      <c r="O13" s="18"/>
      <c r="P13" s="19" t="str">
        <f t="shared" si="4"/>
        <v/>
      </c>
      <c r="Q13" s="18"/>
      <c r="R13" s="19" t="str">
        <f t="shared" si="5"/>
        <v/>
      </c>
      <c r="S13" s="64" t="e">
        <f t="shared" si="6"/>
        <v>#DIV/0!</v>
      </c>
      <c r="T13" s="156" t="b">
        <f t="shared" si="9"/>
        <v>0</v>
      </c>
      <c r="U13" s="156" t="b">
        <f t="shared" si="10"/>
        <v>0</v>
      </c>
      <c r="V13" s="156" t="str">
        <f t="shared" si="11"/>
        <v/>
      </c>
      <c r="W13" s="156" t="b">
        <f t="shared" si="12"/>
        <v>0</v>
      </c>
      <c r="X13" s="156" t="b">
        <f t="shared" si="13"/>
        <v>0</v>
      </c>
      <c r="Y13" s="156" t="b">
        <f t="shared" si="7"/>
        <v>0</v>
      </c>
      <c r="Z13" s="156" t="b">
        <f t="shared" si="14"/>
        <v>0</v>
      </c>
      <c r="BL13"/>
    </row>
    <row r="14" spans="1:64" ht="12" customHeight="1">
      <c r="A14" s="202">
        <v>6</v>
      </c>
      <c r="B14" s="9">
        <f>'ALUMNADO-FP Dual'!C8</f>
        <v>0</v>
      </c>
      <c r="C14" s="16"/>
      <c r="D14" s="10" t="str">
        <f t="shared" si="8"/>
        <v/>
      </c>
      <c r="E14" s="16"/>
      <c r="F14" s="10" t="str">
        <f t="shared" si="0"/>
        <v/>
      </c>
      <c r="G14" s="16"/>
      <c r="H14" s="10" t="str">
        <f t="shared" si="0"/>
        <v/>
      </c>
      <c r="I14" s="16"/>
      <c r="J14" s="10" t="str">
        <f t="shared" si="1"/>
        <v/>
      </c>
      <c r="K14" s="16"/>
      <c r="L14" s="10" t="str">
        <f t="shared" si="2"/>
        <v/>
      </c>
      <c r="M14" s="16"/>
      <c r="N14" s="10" t="str">
        <f t="shared" si="3"/>
        <v/>
      </c>
      <c r="O14" s="16"/>
      <c r="P14" s="10" t="str">
        <f t="shared" si="4"/>
        <v/>
      </c>
      <c r="Q14" s="16"/>
      <c r="R14" s="10" t="str">
        <f t="shared" si="5"/>
        <v/>
      </c>
      <c r="S14" s="64" t="e">
        <f t="shared" si="6"/>
        <v>#DIV/0!</v>
      </c>
      <c r="T14" s="156" t="b">
        <f t="shared" si="9"/>
        <v>0</v>
      </c>
      <c r="U14" s="156" t="b">
        <f t="shared" si="10"/>
        <v>0</v>
      </c>
      <c r="V14" s="156" t="str">
        <f t="shared" si="11"/>
        <v/>
      </c>
      <c r="W14" s="156" t="b">
        <f t="shared" si="12"/>
        <v>0</v>
      </c>
      <c r="X14" s="156" t="b">
        <f t="shared" si="13"/>
        <v>0</v>
      </c>
      <c r="Y14" s="156" t="b">
        <f t="shared" si="7"/>
        <v>0</v>
      </c>
      <c r="Z14" s="156" t="b">
        <f t="shared" si="14"/>
        <v>0</v>
      </c>
      <c r="BL14"/>
    </row>
    <row r="15" spans="1:64" ht="12" customHeight="1">
      <c r="A15" s="18">
        <v>7</v>
      </c>
      <c r="B15" s="17">
        <f>'ALUMNADO-FP Dual'!C9</f>
        <v>0</v>
      </c>
      <c r="C15" s="18"/>
      <c r="D15" s="19" t="str">
        <f t="shared" si="8"/>
        <v/>
      </c>
      <c r="E15" s="18"/>
      <c r="F15" s="19" t="str">
        <f t="shared" si="0"/>
        <v/>
      </c>
      <c r="G15" s="18"/>
      <c r="H15" s="19" t="str">
        <f t="shared" si="0"/>
        <v/>
      </c>
      <c r="I15" s="18"/>
      <c r="J15" s="19" t="str">
        <f t="shared" si="1"/>
        <v/>
      </c>
      <c r="K15" s="18"/>
      <c r="L15" s="19" t="str">
        <f t="shared" si="2"/>
        <v/>
      </c>
      <c r="M15" s="18"/>
      <c r="N15" s="19" t="str">
        <f t="shared" si="3"/>
        <v/>
      </c>
      <c r="O15" s="18"/>
      <c r="P15" s="19" t="str">
        <f t="shared" si="4"/>
        <v/>
      </c>
      <c r="Q15" s="18"/>
      <c r="R15" s="19" t="str">
        <f t="shared" si="5"/>
        <v/>
      </c>
      <c r="S15" s="64" t="e">
        <f t="shared" si="6"/>
        <v>#DIV/0!</v>
      </c>
      <c r="T15" s="156" t="b">
        <f t="shared" si="9"/>
        <v>0</v>
      </c>
      <c r="U15" s="156" t="b">
        <f t="shared" si="10"/>
        <v>0</v>
      </c>
      <c r="V15" s="156" t="str">
        <f t="shared" si="11"/>
        <v/>
      </c>
      <c r="W15" s="156" t="b">
        <f t="shared" si="12"/>
        <v>0</v>
      </c>
      <c r="X15" s="156" t="b">
        <f t="shared" si="13"/>
        <v>0</v>
      </c>
      <c r="Y15" s="156" t="b">
        <f t="shared" si="7"/>
        <v>0</v>
      </c>
      <c r="Z15" s="156" t="b">
        <f t="shared" si="14"/>
        <v>0</v>
      </c>
      <c r="BL15"/>
    </row>
    <row r="16" spans="1:64" ht="12" customHeight="1">
      <c r="A16" s="202">
        <v>8</v>
      </c>
      <c r="B16" s="9">
        <f>'ALUMNADO-FP Dual'!C10</f>
        <v>0</v>
      </c>
      <c r="C16" s="16"/>
      <c r="D16" s="10" t="str">
        <f t="shared" si="8"/>
        <v/>
      </c>
      <c r="E16" s="16"/>
      <c r="F16" s="10" t="str">
        <f t="shared" si="0"/>
        <v/>
      </c>
      <c r="G16" s="16"/>
      <c r="H16" s="10" t="str">
        <f t="shared" si="0"/>
        <v/>
      </c>
      <c r="I16" s="16"/>
      <c r="J16" s="10" t="str">
        <f t="shared" si="1"/>
        <v/>
      </c>
      <c r="K16" s="16"/>
      <c r="L16" s="10" t="str">
        <f t="shared" si="2"/>
        <v/>
      </c>
      <c r="M16" s="16"/>
      <c r="N16" s="10" t="str">
        <f t="shared" si="3"/>
        <v/>
      </c>
      <c r="O16" s="16"/>
      <c r="P16" s="10" t="str">
        <f t="shared" si="4"/>
        <v/>
      </c>
      <c r="Q16" s="16"/>
      <c r="R16" s="10" t="str">
        <f t="shared" si="5"/>
        <v/>
      </c>
      <c r="S16" s="64" t="e">
        <f t="shared" si="6"/>
        <v>#DIV/0!</v>
      </c>
      <c r="T16" s="156" t="b">
        <f t="shared" si="9"/>
        <v>0</v>
      </c>
      <c r="U16" s="156" t="b">
        <f t="shared" si="10"/>
        <v>0</v>
      </c>
      <c r="V16" s="156" t="str">
        <f t="shared" si="11"/>
        <v/>
      </c>
      <c r="W16" s="156" t="b">
        <f t="shared" si="12"/>
        <v>0</v>
      </c>
      <c r="X16" s="156" t="b">
        <f t="shared" si="13"/>
        <v>0</v>
      </c>
      <c r="Y16" s="156" t="b">
        <f t="shared" si="7"/>
        <v>0</v>
      </c>
      <c r="Z16" s="156" t="b">
        <f t="shared" si="14"/>
        <v>0</v>
      </c>
      <c r="BL16"/>
    </row>
    <row r="17" spans="1:64" ht="12" customHeight="1">
      <c r="A17" s="18">
        <v>9</v>
      </c>
      <c r="B17" s="17">
        <f>'ALUMNADO-FP Dual'!C11</f>
        <v>0</v>
      </c>
      <c r="C17" s="18"/>
      <c r="D17" s="19" t="str">
        <f t="shared" si="8"/>
        <v/>
      </c>
      <c r="E17" s="18"/>
      <c r="F17" s="19" t="str">
        <f t="shared" si="0"/>
        <v/>
      </c>
      <c r="G17" s="18"/>
      <c r="H17" s="19" t="str">
        <f t="shared" si="0"/>
        <v/>
      </c>
      <c r="I17" s="18"/>
      <c r="J17" s="19" t="str">
        <f t="shared" si="1"/>
        <v/>
      </c>
      <c r="K17" s="18"/>
      <c r="L17" s="19" t="str">
        <f t="shared" si="2"/>
        <v/>
      </c>
      <c r="M17" s="18"/>
      <c r="N17" s="19" t="str">
        <f t="shared" si="3"/>
        <v/>
      </c>
      <c r="O17" s="18"/>
      <c r="P17" s="19" t="str">
        <f t="shared" si="4"/>
        <v/>
      </c>
      <c r="Q17" s="18"/>
      <c r="R17" s="19" t="str">
        <f t="shared" si="5"/>
        <v/>
      </c>
      <c r="S17" s="64" t="e">
        <f t="shared" si="6"/>
        <v>#DIV/0!</v>
      </c>
      <c r="T17" s="156" t="b">
        <f t="shared" si="9"/>
        <v>0</v>
      </c>
      <c r="U17" s="156" t="b">
        <f t="shared" si="10"/>
        <v>0</v>
      </c>
      <c r="V17" s="156" t="str">
        <f t="shared" si="11"/>
        <v/>
      </c>
      <c r="W17" s="156" t="b">
        <f t="shared" si="12"/>
        <v>0</v>
      </c>
      <c r="X17" s="156" t="b">
        <f t="shared" si="13"/>
        <v>0</v>
      </c>
      <c r="Y17" s="156" t="b">
        <f t="shared" si="7"/>
        <v>0</v>
      </c>
      <c r="Z17" s="156" t="b">
        <f t="shared" si="14"/>
        <v>0</v>
      </c>
      <c r="BL17"/>
    </row>
    <row r="18" spans="1:64" s="167" customFormat="1" ht="12" customHeight="1">
      <c r="A18" s="202">
        <v>10</v>
      </c>
      <c r="B18" s="9">
        <f>'ALUMNADO-FP Dual'!C12</f>
        <v>0</v>
      </c>
      <c r="C18" s="16"/>
      <c r="D18" s="10" t="str">
        <f t="shared" si="8"/>
        <v/>
      </c>
      <c r="E18" s="16"/>
      <c r="F18" s="10" t="str">
        <f t="shared" si="0"/>
        <v/>
      </c>
      <c r="G18" s="16"/>
      <c r="H18" s="10" t="str">
        <f t="shared" si="0"/>
        <v/>
      </c>
      <c r="I18" s="16"/>
      <c r="J18" s="10" t="str">
        <f t="shared" si="1"/>
        <v/>
      </c>
      <c r="K18" s="16"/>
      <c r="L18" s="10" t="str">
        <f t="shared" si="2"/>
        <v/>
      </c>
      <c r="M18" s="16"/>
      <c r="N18" s="10" t="str">
        <f t="shared" si="3"/>
        <v/>
      </c>
      <c r="O18" s="16"/>
      <c r="P18" s="10" t="str">
        <f t="shared" si="4"/>
        <v/>
      </c>
      <c r="Q18" s="16"/>
      <c r="R18" s="10" t="str">
        <f t="shared" si="5"/>
        <v/>
      </c>
      <c r="S18" s="165" t="e">
        <f t="shared" si="6"/>
        <v>#DIV/0!</v>
      </c>
      <c r="T18" s="156" t="b">
        <f t="shared" si="9"/>
        <v>0</v>
      </c>
      <c r="U18" s="156" t="b">
        <f t="shared" si="10"/>
        <v>0</v>
      </c>
      <c r="V18" s="156" t="str">
        <f t="shared" si="11"/>
        <v/>
      </c>
      <c r="W18" s="156" t="b">
        <f t="shared" si="12"/>
        <v>0</v>
      </c>
      <c r="X18" s="156" t="b">
        <f t="shared" si="13"/>
        <v>0</v>
      </c>
      <c r="Y18" s="156" t="b">
        <f t="shared" si="7"/>
        <v>0</v>
      </c>
      <c r="Z18" s="156" t="b">
        <f t="shared" si="14"/>
        <v>0</v>
      </c>
      <c r="AA18" s="13"/>
      <c r="AB18" s="13"/>
      <c r="AC18" s="13"/>
      <c r="AD18" s="13"/>
      <c r="AE18" s="13"/>
      <c r="AF18" s="13"/>
      <c r="AG18" s="13"/>
      <c r="AH18" s="166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</row>
    <row r="19" spans="1:64" ht="12" customHeight="1">
      <c r="A19" s="18">
        <v>11</v>
      </c>
      <c r="B19" s="17">
        <f>'ALUMNADO-FP Dual'!C13</f>
        <v>0</v>
      </c>
      <c r="C19" s="18"/>
      <c r="D19" s="19" t="str">
        <f t="shared" si="8"/>
        <v/>
      </c>
      <c r="E19" s="18"/>
      <c r="F19" s="19" t="str">
        <f t="shared" si="0"/>
        <v/>
      </c>
      <c r="G19" s="18"/>
      <c r="H19" s="19" t="str">
        <f t="shared" si="0"/>
        <v/>
      </c>
      <c r="I19" s="18"/>
      <c r="J19" s="19" t="str">
        <f t="shared" si="1"/>
        <v/>
      </c>
      <c r="K19" s="18"/>
      <c r="L19" s="19" t="str">
        <f t="shared" si="2"/>
        <v/>
      </c>
      <c r="M19" s="18"/>
      <c r="N19" s="19" t="str">
        <f t="shared" si="3"/>
        <v/>
      </c>
      <c r="O19" s="18"/>
      <c r="P19" s="19" t="str">
        <f t="shared" si="4"/>
        <v/>
      </c>
      <c r="Q19" s="18"/>
      <c r="R19" s="19" t="str">
        <f t="shared" si="5"/>
        <v/>
      </c>
      <c r="S19" s="64" t="e">
        <f t="shared" si="6"/>
        <v>#DIV/0!</v>
      </c>
      <c r="T19" s="156" t="b">
        <f t="shared" si="9"/>
        <v>0</v>
      </c>
      <c r="U19" s="156" t="b">
        <f t="shared" si="10"/>
        <v>0</v>
      </c>
      <c r="V19" s="156" t="str">
        <f t="shared" si="11"/>
        <v/>
      </c>
      <c r="W19" s="156" t="b">
        <f t="shared" si="12"/>
        <v>0</v>
      </c>
      <c r="X19" s="156" t="b">
        <f t="shared" si="13"/>
        <v>0</v>
      </c>
      <c r="Y19" s="156" t="b">
        <f t="shared" si="7"/>
        <v>0</v>
      </c>
      <c r="Z19" s="156" t="b">
        <f t="shared" si="14"/>
        <v>0</v>
      </c>
      <c r="AH19" s="8"/>
      <c r="BL19"/>
    </row>
    <row r="20" spans="1:64" ht="12" customHeight="1">
      <c r="A20" s="202">
        <v>12</v>
      </c>
      <c r="B20" s="9">
        <f>'ALUMNADO-FP Dual'!C14</f>
        <v>0</v>
      </c>
      <c r="C20" s="16"/>
      <c r="D20" s="10" t="str">
        <f t="shared" si="8"/>
        <v/>
      </c>
      <c r="E20" s="16"/>
      <c r="F20" s="10" t="str">
        <f t="shared" si="0"/>
        <v/>
      </c>
      <c r="G20" s="16"/>
      <c r="H20" s="10" t="str">
        <f t="shared" si="0"/>
        <v/>
      </c>
      <c r="I20" s="16"/>
      <c r="J20" s="10" t="str">
        <f t="shared" si="1"/>
        <v/>
      </c>
      <c r="K20" s="16"/>
      <c r="L20" s="10" t="str">
        <f t="shared" si="2"/>
        <v/>
      </c>
      <c r="M20" s="16"/>
      <c r="N20" s="10" t="str">
        <f t="shared" si="3"/>
        <v/>
      </c>
      <c r="O20" s="16"/>
      <c r="P20" s="10" t="str">
        <f t="shared" si="4"/>
        <v/>
      </c>
      <c r="Q20" s="16"/>
      <c r="R20" s="10" t="str">
        <f t="shared" si="5"/>
        <v/>
      </c>
      <c r="S20" s="64" t="e">
        <f t="shared" si="6"/>
        <v>#DIV/0!</v>
      </c>
      <c r="T20" s="156" t="b">
        <f t="shared" si="9"/>
        <v>0</v>
      </c>
      <c r="U20" s="156" t="b">
        <f t="shared" si="10"/>
        <v>0</v>
      </c>
      <c r="V20" s="156" t="str">
        <f t="shared" si="11"/>
        <v/>
      </c>
      <c r="W20" s="156" t="b">
        <f t="shared" si="12"/>
        <v>0</v>
      </c>
      <c r="X20" s="156" t="b">
        <f t="shared" si="13"/>
        <v>0</v>
      </c>
      <c r="Y20" s="156" t="b">
        <f t="shared" si="7"/>
        <v>0</v>
      </c>
      <c r="Z20" s="156" t="b">
        <f t="shared" si="14"/>
        <v>0</v>
      </c>
      <c r="BL20"/>
    </row>
    <row r="21" spans="1:64" ht="12" customHeight="1">
      <c r="A21" s="18">
        <v>13</v>
      </c>
      <c r="B21" s="17">
        <f>'ALUMNADO-FP Dual'!C15</f>
        <v>0</v>
      </c>
      <c r="C21" s="18"/>
      <c r="D21" s="19" t="str">
        <f t="shared" si="8"/>
        <v/>
      </c>
      <c r="E21" s="18"/>
      <c r="F21" s="19" t="str">
        <f t="shared" si="0"/>
        <v/>
      </c>
      <c r="G21" s="18"/>
      <c r="H21" s="19" t="str">
        <f t="shared" si="0"/>
        <v/>
      </c>
      <c r="I21" s="18"/>
      <c r="J21" s="19" t="str">
        <f t="shared" si="1"/>
        <v/>
      </c>
      <c r="K21" s="18"/>
      <c r="L21" s="19" t="str">
        <f t="shared" si="2"/>
        <v/>
      </c>
      <c r="M21" s="18"/>
      <c r="N21" s="19" t="str">
        <f t="shared" si="3"/>
        <v/>
      </c>
      <c r="O21" s="18"/>
      <c r="P21" s="19" t="str">
        <f t="shared" si="4"/>
        <v/>
      </c>
      <c r="Q21" s="18"/>
      <c r="R21" s="19" t="str">
        <f t="shared" si="5"/>
        <v/>
      </c>
      <c r="S21" s="64" t="e">
        <f t="shared" si="6"/>
        <v>#DIV/0!</v>
      </c>
      <c r="T21" s="156" t="b">
        <f t="shared" si="9"/>
        <v>0</v>
      </c>
      <c r="U21" s="156" t="b">
        <f t="shared" si="10"/>
        <v>0</v>
      </c>
      <c r="V21" s="156" t="str">
        <f t="shared" si="11"/>
        <v/>
      </c>
      <c r="W21" s="156" t="b">
        <f t="shared" si="12"/>
        <v>0</v>
      </c>
      <c r="X21" s="156" t="b">
        <f t="shared" si="13"/>
        <v>0</v>
      </c>
      <c r="Y21" s="156" t="b">
        <f t="shared" si="7"/>
        <v>0</v>
      </c>
      <c r="Z21" s="156" t="b">
        <f t="shared" si="14"/>
        <v>0</v>
      </c>
      <c r="BL21"/>
    </row>
    <row r="22" spans="1:64" ht="12" customHeight="1">
      <c r="A22" s="202">
        <v>14</v>
      </c>
      <c r="B22" s="9">
        <f>'ALUMNADO-FP Dual'!C16</f>
        <v>0</v>
      </c>
      <c r="C22" s="16"/>
      <c r="D22" s="10" t="str">
        <f t="shared" si="8"/>
        <v/>
      </c>
      <c r="E22" s="16"/>
      <c r="F22" s="10" t="str">
        <f t="shared" si="0"/>
        <v/>
      </c>
      <c r="G22" s="16"/>
      <c r="H22" s="10" t="str">
        <f t="shared" si="0"/>
        <v/>
      </c>
      <c r="I22" s="16"/>
      <c r="J22" s="10" t="str">
        <f t="shared" si="1"/>
        <v/>
      </c>
      <c r="K22" s="16"/>
      <c r="L22" s="10" t="str">
        <f t="shared" si="2"/>
        <v/>
      </c>
      <c r="M22" s="16"/>
      <c r="N22" s="10" t="str">
        <f t="shared" si="3"/>
        <v/>
      </c>
      <c r="O22" s="16"/>
      <c r="P22" s="10" t="str">
        <f t="shared" si="4"/>
        <v/>
      </c>
      <c r="Q22" s="16"/>
      <c r="R22" s="10" t="str">
        <f t="shared" si="5"/>
        <v/>
      </c>
      <c r="S22" s="64" t="e">
        <f t="shared" si="6"/>
        <v>#DIV/0!</v>
      </c>
      <c r="T22" s="156" t="b">
        <f t="shared" si="9"/>
        <v>0</v>
      </c>
      <c r="U22" s="156" t="b">
        <f t="shared" si="10"/>
        <v>0</v>
      </c>
      <c r="V22" s="156" t="str">
        <f t="shared" si="11"/>
        <v/>
      </c>
      <c r="W22" s="156" t="b">
        <f t="shared" si="12"/>
        <v>0</v>
      </c>
      <c r="X22" s="156" t="b">
        <f t="shared" si="13"/>
        <v>0</v>
      </c>
      <c r="Y22" s="156" t="b">
        <f t="shared" si="7"/>
        <v>0</v>
      </c>
      <c r="Z22" s="156" t="b">
        <f t="shared" si="14"/>
        <v>0</v>
      </c>
      <c r="BL22"/>
    </row>
    <row r="23" spans="1:64" ht="12" customHeight="1">
      <c r="A23" s="18">
        <v>15</v>
      </c>
      <c r="B23" s="17">
        <f>'ALUMNADO-FP Dual'!C17</f>
        <v>0</v>
      </c>
      <c r="C23" s="18"/>
      <c r="D23" s="19" t="str">
        <f t="shared" si="8"/>
        <v/>
      </c>
      <c r="E23" s="18"/>
      <c r="F23" s="19" t="str">
        <f t="shared" si="0"/>
        <v/>
      </c>
      <c r="G23" s="18"/>
      <c r="H23" s="19" t="str">
        <f t="shared" si="0"/>
        <v/>
      </c>
      <c r="I23" s="18"/>
      <c r="J23" s="19" t="str">
        <f t="shared" si="1"/>
        <v/>
      </c>
      <c r="K23" s="18"/>
      <c r="L23" s="19" t="str">
        <f t="shared" si="2"/>
        <v/>
      </c>
      <c r="M23" s="18"/>
      <c r="N23" s="19" t="str">
        <f t="shared" si="3"/>
        <v/>
      </c>
      <c r="O23" s="18"/>
      <c r="P23" s="19" t="str">
        <f t="shared" si="4"/>
        <v/>
      </c>
      <c r="Q23" s="18"/>
      <c r="R23" s="19" t="str">
        <f t="shared" si="5"/>
        <v/>
      </c>
      <c r="S23" s="64" t="e">
        <f t="shared" si="6"/>
        <v>#DIV/0!</v>
      </c>
      <c r="T23" s="156" t="b">
        <f t="shared" si="9"/>
        <v>0</v>
      </c>
      <c r="U23" s="156" t="b">
        <f t="shared" si="10"/>
        <v>0</v>
      </c>
      <c r="V23" s="156" t="str">
        <f t="shared" si="11"/>
        <v/>
      </c>
      <c r="W23" s="156" t="b">
        <f t="shared" si="12"/>
        <v>0</v>
      </c>
      <c r="X23" s="156" t="b">
        <f t="shared" si="13"/>
        <v>0</v>
      </c>
      <c r="Y23" s="156" t="b">
        <f t="shared" si="7"/>
        <v>0</v>
      </c>
      <c r="Z23" s="156" t="b">
        <f t="shared" si="14"/>
        <v>0</v>
      </c>
      <c r="BL23"/>
    </row>
    <row r="24" spans="1:64" ht="12" customHeight="1">
      <c r="A24" s="202">
        <v>16</v>
      </c>
      <c r="B24" s="9">
        <f>'ALUMNADO-FP Dual'!C18</f>
        <v>0</v>
      </c>
      <c r="C24" s="16"/>
      <c r="D24" s="10" t="str">
        <f t="shared" si="8"/>
        <v/>
      </c>
      <c r="E24" s="16"/>
      <c r="F24" s="10" t="str">
        <f t="shared" si="0"/>
        <v/>
      </c>
      <c r="G24" s="16"/>
      <c r="H24" s="10" t="str">
        <f t="shared" si="0"/>
        <v/>
      </c>
      <c r="I24" s="16"/>
      <c r="J24" s="10" t="str">
        <f t="shared" si="1"/>
        <v/>
      </c>
      <c r="K24" s="16"/>
      <c r="L24" s="10" t="str">
        <f t="shared" si="2"/>
        <v/>
      </c>
      <c r="M24" s="16"/>
      <c r="N24" s="10" t="str">
        <f t="shared" si="3"/>
        <v/>
      </c>
      <c r="O24" s="16"/>
      <c r="P24" s="10" t="str">
        <f t="shared" si="4"/>
        <v/>
      </c>
      <c r="Q24" s="16"/>
      <c r="R24" s="10" t="str">
        <f t="shared" si="5"/>
        <v/>
      </c>
      <c r="S24" s="64" t="e">
        <f t="shared" si="6"/>
        <v>#DIV/0!</v>
      </c>
      <c r="T24" s="156" t="b">
        <f t="shared" si="9"/>
        <v>0</v>
      </c>
      <c r="U24" s="156" t="b">
        <f t="shared" si="10"/>
        <v>0</v>
      </c>
      <c r="V24" s="156" t="str">
        <f t="shared" si="11"/>
        <v/>
      </c>
      <c r="W24" s="156" t="b">
        <f t="shared" si="12"/>
        <v>0</v>
      </c>
      <c r="X24" s="156" t="b">
        <f t="shared" si="13"/>
        <v>0</v>
      </c>
      <c r="Y24" s="156" t="b">
        <f t="shared" si="7"/>
        <v>0</v>
      </c>
      <c r="Z24" s="156" t="b">
        <f t="shared" si="14"/>
        <v>0</v>
      </c>
      <c r="BL24"/>
    </row>
    <row r="25" spans="1:64" ht="12" customHeight="1">
      <c r="A25" s="18">
        <v>17</v>
      </c>
      <c r="B25" s="17">
        <f>'ALUMNADO-FP Dual'!C19</f>
        <v>0</v>
      </c>
      <c r="C25" s="18"/>
      <c r="D25" s="19" t="str">
        <f t="shared" si="8"/>
        <v/>
      </c>
      <c r="E25" s="18"/>
      <c r="F25" s="19" t="str">
        <f t="shared" si="0"/>
        <v/>
      </c>
      <c r="G25" s="18"/>
      <c r="H25" s="19" t="str">
        <f t="shared" si="0"/>
        <v/>
      </c>
      <c r="I25" s="18"/>
      <c r="J25" s="19" t="str">
        <f t="shared" si="1"/>
        <v/>
      </c>
      <c r="K25" s="18"/>
      <c r="L25" s="19" t="str">
        <f t="shared" ref="L25:N31" si="15">IF(K25="SI",10,IF(K25="NO",0,IF(K25="BIEN",6,IF(K25="REGULAR",4,IF(K25="MAL",2,IF(K25="",""))))))</f>
        <v/>
      </c>
      <c r="M25" s="18"/>
      <c r="N25" s="19" t="str">
        <f t="shared" si="15"/>
        <v/>
      </c>
      <c r="O25" s="18"/>
      <c r="P25" s="19" t="str">
        <f t="shared" si="4"/>
        <v/>
      </c>
      <c r="Q25" s="18"/>
      <c r="R25" s="19" t="str">
        <f t="shared" si="5"/>
        <v/>
      </c>
      <c r="S25" s="64" t="e">
        <f t="shared" si="6"/>
        <v>#DIV/0!</v>
      </c>
      <c r="T25" s="156" t="b">
        <f t="shared" si="9"/>
        <v>0</v>
      </c>
      <c r="U25" s="156" t="b">
        <f t="shared" si="10"/>
        <v>0</v>
      </c>
      <c r="V25" s="156" t="str">
        <f t="shared" si="11"/>
        <v/>
      </c>
      <c r="W25" s="156" t="b">
        <f t="shared" si="12"/>
        <v>0</v>
      </c>
      <c r="X25" s="156" t="b">
        <f t="shared" si="13"/>
        <v>0</v>
      </c>
      <c r="Y25" s="156" t="b">
        <f t="shared" si="7"/>
        <v>0</v>
      </c>
      <c r="Z25" s="156" t="b">
        <f t="shared" si="14"/>
        <v>0</v>
      </c>
      <c r="BL25"/>
    </row>
    <row r="26" spans="1:64" ht="12" customHeight="1">
      <c r="A26" s="202">
        <v>18</v>
      </c>
      <c r="B26" s="9">
        <f>'ALUMNADO-FP Dual'!C20</f>
        <v>0</v>
      </c>
      <c r="C26" s="16"/>
      <c r="D26" s="10" t="str">
        <f t="shared" si="8"/>
        <v/>
      </c>
      <c r="E26" s="16"/>
      <c r="F26" s="10" t="str">
        <f t="shared" si="0"/>
        <v/>
      </c>
      <c r="G26" s="16"/>
      <c r="H26" s="10" t="str">
        <f t="shared" si="0"/>
        <v/>
      </c>
      <c r="I26" s="16"/>
      <c r="J26" s="10" t="str">
        <f t="shared" si="1"/>
        <v/>
      </c>
      <c r="K26" s="16"/>
      <c r="L26" s="10" t="str">
        <f t="shared" si="15"/>
        <v/>
      </c>
      <c r="M26" s="16"/>
      <c r="N26" s="10" t="str">
        <f t="shared" si="15"/>
        <v/>
      </c>
      <c r="O26" s="16"/>
      <c r="P26" s="10" t="str">
        <f t="shared" si="4"/>
        <v/>
      </c>
      <c r="Q26" s="16"/>
      <c r="R26" s="10" t="str">
        <f t="shared" si="5"/>
        <v/>
      </c>
      <c r="S26" s="64" t="e">
        <f t="shared" si="6"/>
        <v>#DIV/0!</v>
      </c>
      <c r="T26" s="156" t="b">
        <f t="shared" si="9"/>
        <v>0</v>
      </c>
      <c r="U26" s="156" t="b">
        <f t="shared" si="10"/>
        <v>0</v>
      </c>
      <c r="V26" s="156" t="str">
        <f t="shared" si="11"/>
        <v/>
      </c>
      <c r="W26" s="156" t="b">
        <f t="shared" si="12"/>
        <v>0</v>
      </c>
      <c r="X26" s="156" t="b">
        <f t="shared" si="13"/>
        <v>0</v>
      </c>
      <c r="Y26" s="156" t="b">
        <f t="shared" si="7"/>
        <v>0</v>
      </c>
      <c r="Z26" s="156" t="b">
        <f t="shared" si="14"/>
        <v>0</v>
      </c>
      <c r="BL26"/>
    </row>
    <row r="27" spans="1:64" ht="12" customHeight="1">
      <c r="A27" s="18">
        <v>19</v>
      </c>
      <c r="B27" s="17">
        <f>'ALUMNADO-FP Dual'!C21</f>
        <v>0</v>
      </c>
      <c r="C27" s="18"/>
      <c r="D27" s="19" t="str">
        <f t="shared" si="8"/>
        <v/>
      </c>
      <c r="E27" s="18"/>
      <c r="F27" s="19" t="str">
        <f>IF(E27="SI",10,IF(E27="NO",0,IF(E27="BIEN",6,IF(E27="REGULAR",4,IF(E27="MAL",2,IF(E27="",""))))))</f>
        <v/>
      </c>
      <c r="G27" s="18"/>
      <c r="H27" s="19" t="str">
        <f t="shared" si="0"/>
        <v/>
      </c>
      <c r="I27" s="18"/>
      <c r="J27" s="19" t="str">
        <f t="shared" si="1"/>
        <v/>
      </c>
      <c r="K27" s="18"/>
      <c r="L27" s="19" t="str">
        <f t="shared" si="15"/>
        <v/>
      </c>
      <c r="M27" s="18"/>
      <c r="N27" s="19" t="str">
        <f t="shared" si="15"/>
        <v/>
      </c>
      <c r="O27" s="18"/>
      <c r="P27" s="19" t="str">
        <f t="shared" si="4"/>
        <v/>
      </c>
      <c r="Q27" s="18"/>
      <c r="R27" s="19" t="str">
        <f t="shared" si="5"/>
        <v/>
      </c>
      <c r="S27" s="64" t="e">
        <f t="shared" si="6"/>
        <v>#DIV/0!</v>
      </c>
      <c r="T27" s="156" t="b">
        <f t="shared" si="9"/>
        <v>0</v>
      </c>
      <c r="U27" s="156" t="b">
        <f t="shared" si="10"/>
        <v>0</v>
      </c>
      <c r="V27" s="156" t="str">
        <f t="shared" si="11"/>
        <v/>
      </c>
      <c r="W27" s="156" t="b">
        <f t="shared" si="12"/>
        <v>0</v>
      </c>
      <c r="X27" s="156" t="b">
        <f t="shared" si="13"/>
        <v>0</v>
      </c>
      <c r="Y27" s="156" t="b">
        <f t="shared" si="7"/>
        <v>0</v>
      </c>
      <c r="Z27" s="156" t="b">
        <f t="shared" si="14"/>
        <v>0</v>
      </c>
      <c r="BL27"/>
    </row>
    <row r="28" spans="1:64" ht="12" customHeight="1">
      <c r="A28" s="202">
        <v>20</v>
      </c>
      <c r="B28" s="9">
        <f>'ALUMNADO-FP Dual'!C22</f>
        <v>0</v>
      </c>
      <c r="C28" s="16"/>
      <c r="D28" s="10" t="str">
        <f t="shared" si="8"/>
        <v/>
      </c>
      <c r="E28" s="16"/>
      <c r="F28" s="10" t="str">
        <f>IF(E28="SI",10,IF(E28="NO",0,IF(E28="BIEN",6,IF(E28="REGULAR",4,IF(E28="MAL",2,IF(E28="",""))))))</f>
        <v/>
      </c>
      <c r="G28" s="16"/>
      <c r="H28" s="10" t="str">
        <f>IF(G28="SI",10,IF(G28="NO",0,IF(G28="BIEN",6,IF(G28="REGULAR",4,IF(G28="MAL",2,IF(G28="",""))))))</f>
        <v/>
      </c>
      <c r="I28" s="16"/>
      <c r="J28" s="10" t="str">
        <f t="shared" si="1"/>
        <v/>
      </c>
      <c r="K28" s="16"/>
      <c r="L28" s="10" t="str">
        <f>IF(K28="SI",10,IF(K28="NO",0,IF(K28="BIEN",6,IF(K28="REGULAR",4,IF(K28="MAL",2,IF(K28="",""))))))</f>
        <v/>
      </c>
      <c r="M28" s="16"/>
      <c r="N28" s="10" t="str">
        <f>IF(M28="SI",10,IF(M28="NO",0,IF(M28="BIEN",6,IF(M28="REGULAR",4,IF(M28="MAL",2,IF(M28="",""))))))</f>
        <v/>
      </c>
      <c r="O28" s="16"/>
      <c r="P28" s="10" t="str">
        <f t="shared" si="4"/>
        <v/>
      </c>
      <c r="Q28" s="16"/>
      <c r="R28" s="10" t="str">
        <f t="shared" si="5"/>
        <v/>
      </c>
      <c r="S28" s="64" t="e">
        <f t="shared" si="6"/>
        <v>#DIV/0!</v>
      </c>
      <c r="T28" s="156" t="b">
        <f t="shared" si="9"/>
        <v>0</v>
      </c>
      <c r="U28" s="156" t="b">
        <f t="shared" si="10"/>
        <v>0</v>
      </c>
      <c r="V28" s="156" t="str">
        <f t="shared" si="11"/>
        <v/>
      </c>
      <c r="W28" s="156" t="b">
        <f t="shared" si="12"/>
        <v>0</v>
      </c>
      <c r="X28" s="156" t="b">
        <f t="shared" si="13"/>
        <v>0</v>
      </c>
      <c r="Y28" s="156" t="b">
        <f t="shared" si="7"/>
        <v>0</v>
      </c>
      <c r="Z28" s="156" t="b">
        <f t="shared" si="14"/>
        <v>0</v>
      </c>
      <c r="BL28"/>
    </row>
    <row r="29" spans="1:64" ht="12" customHeight="1">
      <c r="A29" s="18">
        <v>21</v>
      </c>
      <c r="B29" s="17">
        <f>'ALUMNADO-FP Dual'!C23</f>
        <v>0</v>
      </c>
      <c r="C29" s="18"/>
      <c r="D29" s="19" t="str">
        <f t="shared" si="8"/>
        <v/>
      </c>
      <c r="E29" s="18"/>
      <c r="F29" s="19" t="str">
        <f>IF(E29="SI",10,IF(E29="NO",0,IF(E29="BIEN",6,IF(E29="REGULAR",4,IF(E29="MAL",2,IF(E29="",""))))))</f>
        <v/>
      </c>
      <c r="G29" s="18"/>
      <c r="H29" s="19" t="str">
        <f>IF(G29="SI",10,IF(G29="NO",0,IF(G29="BIEN",6,IF(G29="REGULAR",4,IF(G29="MAL",2,IF(G29="",""))))))</f>
        <v/>
      </c>
      <c r="I29" s="18"/>
      <c r="J29" s="19" t="str">
        <f t="shared" si="1"/>
        <v/>
      </c>
      <c r="K29" s="18"/>
      <c r="L29" s="19" t="str">
        <f>IF(K29="SI",10,IF(K29="NO",0,IF(K29="BIEN",6,IF(K29="REGULAR",4,IF(K29="MAL",2,IF(K29="",""))))))</f>
        <v/>
      </c>
      <c r="M29" s="18"/>
      <c r="N29" s="19" t="str">
        <f>IF(M29="SI",10,IF(M29="NO",0,IF(M29="BIEN",6,IF(M29="REGULAR",4,IF(M29="MAL",2,IF(M29="",""))))))</f>
        <v/>
      </c>
      <c r="O29" s="18"/>
      <c r="P29" s="19" t="str">
        <f t="shared" si="4"/>
        <v/>
      </c>
      <c r="Q29" s="18"/>
      <c r="R29" s="19" t="str">
        <f t="shared" si="5"/>
        <v/>
      </c>
      <c r="S29" s="64" t="e">
        <f t="shared" si="6"/>
        <v>#DIV/0!</v>
      </c>
      <c r="T29" s="156" t="b">
        <f t="shared" si="9"/>
        <v>0</v>
      </c>
      <c r="U29" s="156" t="b">
        <f t="shared" si="10"/>
        <v>0</v>
      </c>
      <c r="V29" s="156" t="str">
        <f t="shared" si="11"/>
        <v/>
      </c>
      <c r="W29" s="156" t="b">
        <f t="shared" si="12"/>
        <v>0</v>
      </c>
      <c r="X29" s="156" t="b">
        <f t="shared" si="13"/>
        <v>0</v>
      </c>
      <c r="Y29" s="156" t="b">
        <f t="shared" si="7"/>
        <v>0</v>
      </c>
      <c r="Z29" s="156" t="b">
        <f t="shared" si="14"/>
        <v>0</v>
      </c>
      <c r="BL29"/>
    </row>
    <row r="30" spans="1:64" s="167" customFormat="1" ht="12" customHeight="1">
      <c r="A30" s="202">
        <v>22</v>
      </c>
      <c r="B30" s="9">
        <f>'ALUMNADO-FP Dual'!C24</f>
        <v>0</v>
      </c>
      <c r="C30" s="16"/>
      <c r="D30" s="10" t="str">
        <f t="shared" si="8"/>
        <v/>
      </c>
      <c r="E30" s="16"/>
      <c r="F30" s="10" t="str">
        <f t="shared" si="0"/>
        <v/>
      </c>
      <c r="G30" s="16"/>
      <c r="H30" s="10" t="str">
        <f t="shared" si="0"/>
        <v/>
      </c>
      <c r="I30" s="16"/>
      <c r="J30" s="10" t="str">
        <f t="shared" si="1"/>
        <v/>
      </c>
      <c r="K30" s="16"/>
      <c r="L30" s="10" t="str">
        <f t="shared" si="15"/>
        <v/>
      </c>
      <c r="M30" s="16"/>
      <c r="N30" s="10" t="str">
        <f t="shared" si="15"/>
        <v/>
      </c>
      <c r="O30" s="16"/>
      <c r="P30" s="10" t="str">
        <f t="shared" si="4"/>
        <v/>
      </c>
      <c r="Q30" s="16"/>
      <c r="R30" s="10" t="str">
        <f t="shared" si="5"/>
        <v/>
      </c>
      <c r="S30" s="165" t="e">
        <f t="shared" si="6"/>
        <v>#DIV/0!</v>
      </c>
      <c r="T30" s="156" t="b">
        <f t="shared" si="9"/>
        <v>0</v>
      </c>
      <c r="U30" s="156" t="b">
        <f t="shared" si="10"/>
        <v>0</v>
      </c>
      <c r="V30" s="156" t="str">
        <f t="shared" si="11"/>
        <v/>
      </c>
      <c r="W30" s="156" t="b">
        <f t="shared" si="12"/>
        <v>0</v>
      </c>
      <c r="X30" s="156" t="b">
        <f t="shared" si="13"/>
        <v>0</v>
      </c>
      <c r="Y30" s="156" t="b">
        <f t="shared" si="7"/>
        <v>0</v>
      </c>
      <c r="Z30" s="156" t="b">
        <f t="shared" si="14"/>
        <v>0</v>
      </c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4" ht="12" customHeight="1">
      <c r="A31" s="18">
        <v>23</v>
      </c>
      <c r="B31" s="17">
        <f>'ALUMNADO-FP Dual'!C25</f>
        <v>0</v>
      </c>
      <c r="C31" s="18"/>
      <c r="D31" s="19" t="str">
        <f t="shared" si="8"/>
        <v/>
      </c>
      <c r="E31" s="18"/>
      <c r="F31" s="19" t="str">
        <f t="shared" si="0"/>
        <v/>
      </c>
      <c r="G31" s="18"/>
      <c r="H31" s="19" t="str">
        <f t="shared" si="0"/>
        <v/>
      </c>
      <c r="I31" s="18"/>
      <c r="J31" s="19" t="str">
        <f t="shared" si="1"/>
        <v/>
      </c>
      <c r="K31" s="18"/>
      <c r="L31" s="19" t="str">
        <f t="shared" si="15"/>
        <v/>
      </c>
      <c r="M31" s="18"/>
      <c r="N31" s="19" t="str">
        <f t="shared" si="15"/>
        <v/>
      </c>
      <c r="O31" s="18"/>
      <c r="P31" s="19" t="str">
        <f t="shared" si="4"/>
        <v/>
      </c>
      <c r="Q31" s="18"/>
      <c r="R31" s="19" t="str">
        <f t="shared" si="5"/>
        <v/>
      </c>
      <c r="S31" s="64" t="e">
        <f t="shared" si="6"/>
        <v>#DIV/0!</v>
      </c>
      <c r="T31" s="156" t="b">
        <f t="shared" si="9"/>
        <v>0</v>
      </c>
      <c r="U31" s="156" t="b">
        <f t="shared" si="10"/>
        <v>0</v>
      </c>
      <c r="V31" s="156" t="str">
        <f t="shared" si="11"/>
        <v/>
      </c>
      <c r="W31" s="156" t="b">
        <f t="shared" si="12"/>
        <v>0</v>
      </c>
      <c r="X31" s="156" t="b">
        <f t="shared" si="13"/>
        <v>0</v>
      </c>
      <c r="Y31" s="156" t="b">
        <f t="shared" si="7"/>
        <v>0</v>
      </c>
      <c r="Z31" s="156" t="b">
        <f t="shared" si="14"/>
        <v>0</v>
      </c>
      <c r="BL31"/>
    </row>
    <row r="32" spans="1:64" ht="12" customHeight="1">
      <c r="A32" s="202">
        <v>23</v>
      </c>
      <c r="B32" s="9">
        <f>'ALUMNADO-FP Dual'!C26</f>
        <v>0</v>
      </c>
      <c r="C32" s="16"/>
      <c r="D32" s="10" t="str">
        <f t="shared" si="8"/>
        <v/>
      </c>
      <c r="E32" s="16"/>
      <c r="F32" s="10" t="str">
        <f>IF(E32="SI",10,IF(E32="NO",0,IF(E32="BIEN",6,IF(E32="REGULAR",4,IF(E32="MAL",2,IF(E32="",""))))))</f>
        <v/>
      </c>
      <c r="G32" s="16"/>
      <c r="H32" s="10" t="str">
        <f>IF(G32="SI",10,IF(G32="NO",0,IF(G32="BIEN",6,IF(G32="REGULAR",4,IF(G32="MAL",2,IF(G32="",""))))))</f>
        <v/>
      </c>
      <c r="I32" s="16"/>
      <c r="J32" s="10" t="str">
        <f t="shared" si="1"/>
        <v/>
      </c>
      <c r="K32" s="16"/>
      <c r="L32" s="10" t="str">
        <f>IF(K32="SI",10,IF(K32="NO",0,IF(K32="BIEN",6,IF(K32="REGULAR",4,IF(K32="MAL",2,IF(K32="",""))))))</f>
        <v/>
      </c>
      <c r="M32" s="16"/>
      <c r="N32" s="10" t="str">
        <f>IF(M32="SI",10,IF(M32="NO",0,IF(M32="BIEN",6,IF(M32="REGULAR",4,IF(M32="MAL",2,IF(M32="",""))))))</f>
        <v/>
      </c>
      <c r="O32" s="16"/>
      <c r="P32" s="10" t="str">
        <f t="shared" si="4"/>
        <v/>
      </c>
      <c r="Q32" s="16"/>
      <c r="R32" s="10" t="str">
        <f t="shared" si="5"/>
        <v/>
      </c>
      <c r="S32" s="64" t="e">
        <f t="shared" si="6"/>
        <v>#DIV/0!</v>
      </c>
      <c r="T32" s="156" t="b">
        <f t="shared" si="9"/>
        <v>0</v>
      </c>
      <c r="U32" s="156" t="b">
        <f t="shared" si="10"/>
        <v>0</v>
      </c>
      <c r="V32" s="156" t="str">
        <f t="shared" si="11"/>
        <v/>
      </c>
      <c r="W32" s="156" t="b">
        <f t="shared" si="12"/>
        <v>0</v>
      </c>
      <c r="X32" s="156" t="b">
        <f t="shared" si="13"/>
        <v>0</v>
      </c>
      <c r="Y32" s="156"/>
      <c r="Z32" s="156" t="b">
        <f t="shared" si="14"/>
        <v>0</v>
      </c>
      <c r="BL32"/>
    </row>
    <row r="33" spans="1:19" s="27" customFormat="1" ht="119.25" customHeight="1">
      <c r="A33" s="103"/>
      <c r="B33" s="55"/>
      <c r="C33" s="21" t="s">
        <v>105</v>
      </c>
      <c r="D33" s="22" t="s">
        <v>2</v>
      </c>
      <c r="E33" s="21" t="s">
        <v>16</v>
      </c>
      <c r="F33" s="22" t="s">
        <v>2</v>
      </c>
      <c r="G33" s="21" t="s">
        <v>17</v>
      </c>
      <c r="H33" s="22" t="s">
        <v>2</v>
      </c>
      <c r="I33" s="21" t="s">
        <v>18</v>
      </c>
      <c r="J33" s="22" t="s">
        <v>2</v>
      </c>
      <c r="K33" s="21" t="s">
        <v>19</v>
      </c>
      <c r="L33" s="22" t="s">
        <v>2</v>
      </c>
      <c r="M33" s="21" t="s">
        <v>106</v>
      </c>
      <c r="N33" s="22" t="s">
        <v>2</v>
      </c>
      <c r="O33" s="21" t="s">
        <v>89</v>
      </c>
      <c r="P33" s="23" t="s">
        <v>2</v>
      </c>
      <c r="Q33" s="21" t="s">
        <v>102</v>
      </c>
      <c r="R33" s="23" t="s">
        <v>2</v>
      </c>
      <c r="S33" s="67" t="s">
        <v>3</v>
      </c>
    </row>
    <row r="34" spans="1:19" s="27" customFormat="1" ht="11.65" customHeight="1" thickBot="1">
      <c r="A34" s="103" t="s">
        <v>5</v>
      </c>
      <c r="B34" s="55" t="s">
        <v>5</v>
      </c>
      <c r="L34" s="7"/>
      <c r="M34" s="7"/>
      <c r="N34" s="7"/>
      <c r="O34" s="7"/>
    </row>
    <row r="35" spans="1:19" s="1" customFormat="1" ht="84" customHeight="1">
      <c r="A35" s="14" t="s">
        <v>5</v>
      </c>
      <c r="B35" s="102" t="s">
        <v>81</v>
      </c>
      <c r="C35" s="21" t="s">
        <v>15</v>
      </c>
      <c r="D35" s="21" t="s">
        <v>21</v>
      </c>
      <c r="E35" s="21" t="s">
        <v>17</v>
      </c>
      <c r="F35" s="21" t="s">
        <v>22</v>
      </c>
      <c r="G35" s="21" t="s">
        <v>19</v>
      </c>
      <c r="H35" s="21" t="s">
        <v>27</v>
      </c>
      <c r="I35" s="21" t="s">
        <v>103</v>
      </c>
      <c r="J35" s="8"/>
    </row>
    <row r="36" spans="1:19" s="1" customFormat="1" ht="21">
      <c r="A36" s="14"/>
      <c r="B36" s="30" t="s">
        <v>20</v>
      </c>
      <c r="C36" s="31" t="s">
        <v>50</v>
      </c>
      <c r="D36" s="32"/>
      <c r="E36" s="31"/>
      <c r="F36" s="32"/>
      <c r="G36" s="31"/>
      <c r="H36" s="32"/>
      <c r="I36" s="31"/>
      <c r="J36" s="8"/>
    </row>
    <row r="37" spans="1:19" s="1" customFormat="1" ht="21">
      <c r="A37" s="14"/>
      <c r="B37" s="30" t="s">
        <v>23</v>
      </c>
      <c r="C37" s="31" t="s">
        <v>50</v>
      </c>
      <c r="D37" s="32" t="s">
        <v>50</v>
      </c>
      <c r="E37" s="31"/>
      <c r="F37" s="32"/>
      <c r="G37" s="31"/>
      <c r="H37" s="32" t="s">
        <v>50</v>
      </c>
      <c r="I37" s="31"/>
      <c r="J37" s="8"/>
    </row>
    <row r="38" spans="1:19" s="1" customFormat="1" ht="21">
      <c r="A38" s="14"/>
      <c r="B38" s="30" t="s">
        <v>24</v>
      </c>
      <c r="C38" s="31"/>
      <c r="D38" s="32"/>
      <c r="E38" s="31" t="s">
        <v>50</v>
      </c>
      <c r="F38" s="32"/>
      <c r="G38" s="31"/>
      <c r="H38" s="32"/>
      <c r="I38" s="31" t="s">
        <v>5</v>
      </c>
      <c r="J38" s="8"/>
    </row>
    <row r="39" spans="1:19" s="1" customFormat="1" ht="21">
      <c r="A39" s="14"/>
      <c r="B39" s="30" t="s">
        <v>25</v>
      </c>
      <c r="C39" s="31"/>
      <c r="D39" s="32"/>
      <c r="E39" s="31"/>
      <c r="F39" s="32" t="s">
        <v>50</v>
      </c>
      <c r="G39" s="31"/>
      <c r="H39" s="32"/>
      <c r="I39" s="31"/>
      <c r="J39" s="8"/>
    </row>
    <row r="40" spans="1:19" s="1" customFormat="1" ht="21">
      <c r="A40" s="14"/>
      <c r="B40" s="30" t="s">
        <v>26</v>
      </c>
      <c r="C40" s="31"/>
      <c r="D40" s="32"/>
      <c r="E40" s="31"/>
      <c r="F40" s="32"/>
      <c r="G40" s="31" t="s">
        <v>50</v>
      </c>
      <c r="H40" s="32"/>
      <c r="I40" s="31"/>
      <c r="J40" s="8"/>
    </row>
    <row r="41" spans="1:19" s="1" customFormat="1" ht="21">
      <c r="A41" s="14"/>
      <c r="B41" s="30" t="s">
        <v>28</v>
      </c>
      <c r="C41" s="31"/>
      <c r="D41" s="32"/>
      <c r="E41" s="31"/>
      <c r="F41" s="32"/>
      <c r="G41" s="31"/>
      <c r="H41" s="32" t="s">
        <v>50</v>
      </c>
      <c r="I41" s="31"/>
      <c r="J41" s="8"/>
    </row>
    <row r="42" spans="1:19" s="1" customFormat="1" ht="21">
      <c r="A42" s="14"/>
      <c r="B42" s="30" t="s">
        <v>104</v>
      </c>
      <c r="C42" s="31"/>
      <c r="D42" s="32"/>
      <c r="E42" s="31"/>
      <c r="F42" s="32"/>
      <c r="G42" s="31"/>
      <c r="H42" s="32"/>
      <c r="I42" s="31" t="s">
        <v>50</v>
      </c>
      <c r="J42" s="8"/>
    </row>
    <row r="43" spans="1:19" s="1" customFormat="1">
      <c r="A43" s="14"/>
    </row>
    <row r="44" spans="1:19" s="1" customFormat="1">
      <c r="A44" s="14"/>
    </row>
    <row r="45" spans="1:19" s="1" customFormat="1">
      <c r="A45" s="14"/>
    </row>
    <row r="46" spans="1:19" s="1" customFormat="1">
      <c r="A46" s="14"/>
    </row>
    <row r="47" spans="1:19" s="1" customFormat="1">
      <c r="A47" s="14"/>
    </row>
    <row r="48" spans="1:19" s="1" customFormat="1">
      <c r="A48" s="14"/>
    </row>
    <row r="49" spans="1:1" s="1" customFormat="1">
      <c r="A49" s="14"/>
    </row>
    <row r="50" spans="1:1" s="1" customFormat="1">
      <c r="A50" s="14"/>
    </row>
    <row r="51" spans="1:1" s="1" customFormat="1">
      <c r="A51" s="14"/>
    </row>
    <row r="52" spans="1:1" s="1" customFormat="1">
      <c r="A52" s="14"/>
    </row>
    <row r="53" spans="1:1" s="1" customFormat="1">
      <c r="A53" s="14"/>
    </row>
    <row r="54" spans="1:1" s="1" customFormat="1">
      <c r="A54" s="14"/>
    </row>
    <row r="55" spans="1:1" s="1" customFormat="1">
      <c r="A55" s="14"/>
    </row>
    <row r="56" spans="1:1" s="1" customFormat="1">
      <c r="A56" s="14"/>
    </row>
    <row r="57" spans="1:1" s="1" customFormat="1">
      <c r="A57" s="14"/>
    </row>
    <row r="58" spans="1:1" s="1" customFormat="1">
      <c r="A58" s="14"/>
    </row>
    <row r="59" spans="1:1" s="1" customFormat="1">
      <c r="A59" s="14"/>
    </row>
    <row r="60" spans="1:1" s="1" customFormat="1">
      <c r="A60" s="14"/>
    </row>
    <row r="61" spans="1:1" s="1" customFormat="1">
      <c r="A61" s="14"/>
    </row>
    <row r="62" spans="1:1" s="1" customFormat="1">
      <c r="A62" s="14"/>
    </row>
    <row r="63" spans="1:1" s="1" customFormat="1">
      <c r="A63" s="14"/>
    </row>
    <row r="64" spans="1:1" s="1" customFormat="1">
      <c r="A64" s="14"/>
    </row>
    <row r="65" spans="1:18" s="1" customFormat="1">
      <c r="A65" s="14"/>
    </row>
    <row r="66" spans="1:18" s="1" customFormat="1">
      <c r="A66" s="14"/>
    </row>
    <row r="67" spans="1:18" s="1" customFormat="1">
      <c r="A67" s="14"/>
    </row>
    <row r="68" spans="1:18" s="1" customFormat="1">
      <c r="A68" s="14"/>
    </row>
    <row r="69" spans="1:18" s="1" customFormat="1">
      <c r="A69" s="14"/>
    </row>
    <row r="70" spans="1:18" s="1" customFormat="1">
      <c r="A70" s="14"/>
    </row>
    <row r="71" spans="1:18" s="1" customFormat="1">
      <c r="A71" s="14"/>
    </row>
    <row r="72" spans="1:18" s="1" customFormat="1">
      <c r="A72" s="14"/>
    </row>
    <row r="73" spans="1:18" s="1" customFormat="1">
      <c r="A73" s="14"/>
    </row>
    <row r="74" spans="1:18" s="1" customFormat="1">
      <c r="A74" s="14"/>
    </row>
    <row r="75" spans="1:18" s="1" customFormat="1">
      <c r="A75" s="14"/>
      <c r="B75"/>
      <c r="C75"/>
      <c r="D75"/>
      <c r="E75"/>
      <c r="F75"/>
      <c r="G75"/>
      <c r="H75"/>
      <c r="I75"/>
    </row>
    <row r="76" spans="1:18" customFormat="1">
      <c r="A76" s="14"/>
      <c r="J76" s="1"/>
      <c r="K76" s="1"/>
      <c r="L76" s="1"/>
      <c r="M76" s="1"/>
      <c r="N76" s="1"/>
      <c r="O76" s="1"/>
      <c r="P76" s="1"/>
      <c r="Q76" s="1"/>
      <c r="R76" s="1"/>
    </row>
    <row r="77" spans="1:18" customFormat="1">
      <c r="A77" s="14"/>
      <c r="J77" s="1"/>
      <c r="K77" s="1"/>
      <c r="L77" s="1"/>
      <c r="M77" s="1"/>
      <c r="N77" s="1"/>
      <c r="O77" s="1"/>
      <c r="P77" s="1"/>
      <c r="Q77" s="1"/>
      <c r="R77" s="1"/>
    </row>
    <row r="78" spans="1:18" customFormat="1">
      <c r="A78" s="14"/>
      <c r="J78" s="1"/>
      <c r="K78" s="1"/>
      <c r="L78" s="1"/>
      <c r="M78" s="1"/>
      <c r="N78" s="1"/>
      <c r="O78" s="1"/>
      <c r="P78" s="1"/>
      <c r="Q78" s="1"/>
      <c r="R78" s="1"/>
    </row>
    <row r="79" spans="1:18" customFormat="1">
      <c r="A79" s="14"/>
      <c r="J79" s="1"/>
      <c r="K79" s="1"/>
      <c r="L79" s="1"/>
      <c r="M79" s="1"/>
      <c r="N79" s="1"/>
      <c r="O79" s="1"/>
      <c r="P79" s="1"/>
      <c r="Q79" s="1"/>
      <c r="R79" s="1"/>
    </row>
    <row r="80" spans="1:18" customFormat="1">
      <c r="A80" s="14"/>
      <c r="J80" s="1"/>
      <c r="K80" s="1"/>
      <c r="L80" s="1"/>
      <c r="M80" s="1"/>
      <c r="N80" s="1"/>
      <c r="O80" s="1"/>
      <c r="P80" s="1"/>
      <c r="Q80" s="1"/>
      <c r="R80" s="1"/>
    </row>
    <row r="81" spans="10:18" customFormat="1">
      <c r="J81" s="1"/>
      <c r="K81" s="1"/>
      <c r="L81" s="1"/>
      <c r="M81" s="1"/>
      <c r="N81" s="1"/>
      <c r="O81" s="1"/>
      <c r="P81" s="1"/>
      <c r="Q81" s="1"/>
      <c r="R81" s="1"/>
    </row>
    <row r="82" spans="10:18" customFormat="1">
      <c r="J82" s="1"/>
      <c r="K82" s="1"/>
      <c r="L82" s="1"/>
      <c r="M82" s="1"/>
      <c r="N82" s="1"/>
      <c r="O82" s="1"/>
      <c r="P82" s="1"/>
      <c r="Q82" s="1"/>
      <c r="R82" s="1"/>
    </row>
    <row r="83" spans="10:18" customFormat="1">
      <c r="J83" s="1"/>
      <c r="K83" s="1"/>
      <c r="L83" s="1"/>
      <c r="M83" s="1"/>
      <c r="N83" s="1"/>
      <c r="O83" s="1"/>
      <c r="P83" s="1"/>
      <c r="Q83" s="1"/>
      <c r="R83" s="1"/>
    </row>
    <row r="84" spans="10:18" customFormat="1">
      <c r="J84" s="1"/>
      <c r="K84" s="1"/>
      <c r="L84" s="1"/>
      <c r="M84" s="1"/>
      <c r="N84" s="1"/>
      <c r="O84" s="1"/>
      <c r="P84" s="1"/>
      <c r="Q84" s="1"/>
      <c r="R84" s="1"/>
    </row>
    <row r="85" spans="10:18" customFormat="1">
      <c r="J85" s="1"/>
      <c r="K85" s="1"/>
      <c r="L85" s="1"/>
      <c r="M85" s="1"/>
      <c r="N85" s="1"/>
      <c r="O85" s="1"/>
      <c r="P85" s="1"/>
      <c r="Q85" s="1"/>
      <c r="R85" s="1"/>
    </row>
    <row r="86" spans="10:18" customFormat="1">
      <c r="J86" s="1"/>
      <c r="K86" s="1"/>
      <c r="L86" s="1"/>
      <c r="M86" s="1"/>
      <c r="N86" s="1"/>
      <c r="O86" s="1"/>
      <c r="P86" s="1"/>
      <c r="Q86" s="1"/>
      <c r="R86" s="1"/>
    </row>
    <row r="87" spans="10:18" customFormat="1">
      <c r="J87" s="1"/>
      <c r="K87" s="1"/>
      <c r="L87" s="1"/>
      <c r="M87" s="1"/>
      <c r="N87" s="1"/>
      <c r="O87" s="1"/>
      <c r="P87" s="1"/>
      <c r="Q87" s="1"/>
      <c r="R87" s="1"/>
    </row>
    <row r="88" spans="10:18" customFormat="1">
      <c r="J88" s="1"/>
      <c r="K88" s="1"/>
      <c r="L88" s="1"/>
      <c r="M88" s="1"/>
      <c r="N88" s="1"/>
      <c r="O88" s="1"/>
      <c r="P88" s="1"/>
      <c r="Q88" s="1"/>
      <c r="R88" s="1"/>
    </row>
    <row r="89" spans="10:18" customFormat="1">
      <c r="J89" s="1"/>
      <c r="K89" s="1"/>
      <c r="L89" s="1"/>
      <c r="M89" s="1"/>
      <c r="N89" s="1"/>
      <c r="O89" s="1"/>
      <c r="P89" s="1"/>
      <c r="Q89" s="1"/>
      <c r="R89" s="1"/>
    </row>
  </sheetData>
  <mergeCells count="3">
    <mergeCell ref="B2:O2"/>
    <mergeCell ref="B3:O3"/>
    <mergeCell ref="B4:O4"/>
  </mergeCells>
  <conditionalFormatting sqref="B35:B42 F36:F42 G7:K7 E6:F6 C28:N29 C33:R33 C10:D32 C32:N32 D9:S32">
    <cfRule type="cellIs" dxfId="533" priority="1436" operator="equal">
      <formula>"CASI NUNCA"</formula>
    </cfRule>
    <cfRule type="cellIs" dxfId="532" priority="1437" operator="equal">
      <formula>"NUNCA"</formula>
    </cfRule>
    <cfRule type="cellIs" dxfId="531" priority="1438" operator="equal">
      <formula>"EN OCASIONES"</formula>
    </cfRule>
    <cfRule type="cellIs" dxfId="530" priority="1439" operator="equal">
      <formula>"CASI SIEMPRE"</formula>
    </cfRule>
    <cfRule type="cellIs" dxfId="529" priority="1440" operator="equal">
      <formula>"SIEMPRE"</formula>
    </cfRule>
  </conditionalFormatting>
  <conditionalFormatting sqref="F36:F42 N33 P33:R33 D9:D33 F9:F33 H9:H33 J9:J33 N9:P32 L9:L33 R9:S32">
    <cfRule type="cellIs" dxfId="528" priority="1430" operator="equal">
      <formula>$D$24</formula>
    </cfRule>
    <cfRule type="cellIs" dxfId="527" priority="1431" operator="equal">
      <formula>"REQUIERE APOYO"</formula>
    </cfRule>
    <cfRule type="cellIs" dxfId="526" priority="1432" operator="equal">
      <formula>"SUFICIENTE"</formula>
    </cfRule>
    <cfRule type="cellIs" dxfId="525" priority="1433" operator="equal">
      <formula>"BUENO"</formula>
    </cfRule>
    <cfRule type="cellIs" dxfId="524" priority="1434" operator="equal">
      <formula>"EXCELENTE"</formula>
    </cfRule>
  </conditionalFormatting>
  <conditionalFormatting sqref="Q33 S9:S32">
    <cfRule type="cellIs" dxfId="523" priority="1426" operator="equal">
      <formula>"REQUIERE APOYO"</formula>
    </cfRule>
    <cfRule type="cellIs" dxfId="522" priority="1427" operator="equal">
      <formula>"SUFICIENTE"</formula>
    </cfRule>
    <cfRule type="cellIs" dxfId="521" priority="1428" operator="equal">
      <formula>"BUENO"</formula>
    </cfRule>
    <cfRule type="cellIs" dxfId="520" priority="1429" operator="equal">
      <formula>"EXCELENTE"</formula>
    </cfRule>
  </conditionalFormatting>
  <conditionalFormatting sqref="P33:Q33 R32:S32 N33 R28:S29 S8:S32 D9:D33 F9:F33 H9:H33 J9:J33 N9:P32 L9:L33 R9:R33">
    <cfRule type="cellIs" dxfId="519" priority="1421" operator="greaterThanOrEqual">
      <formula>5</formula>
    </cfRule>
  </conditionalFormatting>
  <conditionalFormatting sqref="F36:F42 N33 P33:R33 D9:D33 F9:F33 H9:H33 J9:J33 N9:P32 L9:L33 R9:S32">
    <cfRule type="cellIs" dxfId="518" priority="1419" operator="greaterThanOrEqual">
      <formula>5</formula>
    </cfRule>
    <cfRule type="cellIs" dxfId="517" priority="1420" operator="greaterThanOrEqual">
      <formula>5</formula>
    </cfRule>
  </conditionalFormatting>
  <conditionalFormatting sqref="F36:F42 N33 P33:R33 D9:D33 F9:F33 H9:H33 J9:J33 N9:P32 L9:L33 R9:S32">
    <cfRule type="cellIs" dxfId="516" priority="1417" operator="equal">
      <formula>$F$12</formula>
    </cfRule>
    <cfRule type="cellIs" dxfId="515" priority="1418" operator="equal">
      <formula>$F$9</formula>
    </cfRule>
  </conditionalFormatting>
  <conditionalFormatting sqref="F36:F42 N33 P33:R33 D9:D33 F9:F33 H9:H33 J9:J33 N9:P32 L9:L33 R9:S32">
    <cfRule type="cellIs" dxfId="514" priority="1770" operator="equal">
      <formula>#REF!</formula>
    </cfRule>
  </conditionalFormatting>
  <conditionalFormatting sqref="N33 P33:R33 D9:D33 F9:F33 H9:H33 J9:J33 N9:P32 L9:L33 R9:S32">
    <cfRule type="cellIs" dxfId="513" priority="1406" operator="equal">
      <formula>$D$23</formula>
    </cfRule>
    <cfRule type="cellIs" dxfId="512" priority="1407" operator="equal">
      <formula>"REQUIERE APOYO"</formula>
    </cfRule>
    <cfRule type="cellIs" dxfId="511" priority="1408" operator="equal">
      <formula>"SUFICIENTE"</formula>
    </cfRule>
    <cfRule type="cellIs" dxfId="510" priority="1409" operator="equal">
      <formula>"BUENO"</formula>
    </cfRule>
    <cfRule type="cellIs" dxfId="509" priority="1410" operator="equal">
      <formula>"EXCELENTE"</formula>
    </cfRule>
  </conditionalFormatting>
  <conditionalFormatting sqref="N33 P33:R33 D9:D33 F9:F33 H9:H33 J9:J33 N9:P32 L9:L33 R9:S32">
    <cfRule type="cellIs" dxfId="508" priority="1405" operator="equal">
      <formula>$D$12</formula>
    </cfRule>
  </conditionalFormatting>
  <conditionalFormatting sqref="F9">
    <cfRule type="top10" dxfId="507" priority="1271" bottom="1" rank="10"/>
  </conditionalFormatting>
  <conditionalFormatting sqref="H9">
    <cfRule type="top10" dxfId="506" priority="1270" bottom="1" rank="10"/>
  </conditionalFormatting>
  <conditionalFormatting sqref="J9">
    <cfRule type="top10" dxfId="505" priority="1269" bottom="1" rank="10"/>
  </conditionalFormatting>
  <conditionalFormatting sqref="L9">
    <cfRule type="top10" dxfId="504" priority="960" bottom="1" rank="10"/>
  </conditionalFormatting>
  <conditionalFormatting sqref="N9:P9">
    <cfRule type="top10" dxfId="503" priority="959" bottom="1" rank="10"/>
  </conditionalFormatting>
  <conditionalFormatting sqref="R9">
    <cfRule type="top10" dxfId="502" priority="958" bottom="1" rank="10"/>
  </conditionalFormatting>
  <conditionalFormatting sqref="A9 E9:E33 G9:G33 I9:I33 K9:K33 M9:M33 C9:C33 Q9:Q32 A11 A13 A15 A17 A19 A21 A23 A25 A27 A29 A31:A32 O9:O33">
    <cfRule type="cellIs" dxfId="501" priority="923" operator="equal">
      <formula>"EXCELENTE"</formula>
    </cfRule>
    <cfRule type="cellIs" dxfId="500" priority="930" operator="equal">
      <formula>"REGULAR"</formula>
    </cfRule>
    <cfRule type="cellIs" dxfId="499" priority="931" operator="equal">
      <formula>"BIEN"</formula>
    </cfRule>
    <cfRule type="cellIs" dxfId="498" priority="932" operator="equal">
      <formula>"MAL"</formula>
    </cfRule>
    <cfRule type="cellIs" dxfId="497" priority="933" operator="equal">
      <formula>"REGULAR"</formula>
    </cfRule>
    <cfRule type="cellIs" dxfId="496" priority="934" operator="equal">
      <formula>"BIEN"</formula>
    </cfRule>
    <cfRule type="cellIs" dxfId="495" priority="935" operator="equal">
      <formula>"MUY BIEN"</formula>
    </cfRule>
    <cfRule type="cellIs" dxfId="494" priority="946" operator="equal">
      <formula>"MUY BIEN"</formula>
    </cfRule>
  </conditionalFormatting>
  <conditionalFormatting sqref="N33 P33:R33 D9:D33 F9:F33 H9:H33 J9:J33 N9:P32 L9:L33 R9:S32">
    <cfRule type="cellIs" dxfId="493" priority="914" operator="lessThan">
      <formula>10</formula>
    </cfRule>
  </conditionalFormatting>
  <conditionalFormatting sqref="D9">
    <cfRule type="top10" dxfId="492" priority="909" bottom="1" rank="10"/>
  </conditionalFormatting>
  <conditionalFormatting sqref="Q33 S9:S32">
    <cfRule type="top10" dxfId="491" priority="874" bottom="1" rank="10"/>
  </conditionalFormatting>
  <conditionalFormatting sqref="Q33 S10:S32">
    <cfRule type="top10" dxfId="490" priority="861" bottom="1" rank="10"/>
  </conditionalFormatting>
  <conditionalFormatting sqref="P33 R11 R13 R15 R17 R19 R21 R23 R25 R27:R29 R31:R32">
    <cfRule type="top10" dxfId="489" priority="849" bottom="1" rank="10"/>
  </conditionalFormatting>
  <conditionalFormatting sqref="Q33 S13 S15 S17 S19 S21 S23 S25 S27:S29 S11 S31:S32">
    <cfRule type="top10" dxfId="488" priority="828" bottom="1" rank="10"/>
  </conditionalFormatting>
  <conditionalFormatting sqref="S9">
    <cfRule type="top10" dxfId="487" priority="236" bottom="1" rank="10"/>
  </conditionalFormatting>
  <conditionalFormatting sqref="F11">
    <cfRule type="top10" dxfId="486" priority="235" bottom="1" rank="10"/>
  </conditionalFormatting>
  <conditionalFormatting sqref="H11">
    <cfRule type="top10" dxfId="485" priority="234" bottom="1" rank="10"/>
  </conditionalFormatting>
  <conditionalFormatting sqref="J11">
    <cfRule type="top10" dxfId="484" priority="233" bottom="1" rank="10"/>
  </conditionalFormatting>
  <conditionalFormatting sqref="L11">
    <cfRule type="top10" dxfId="483" priority="232" bottom="1" rank="10"/>
  </conditionalFormatting>
  <conditionalFormatting sqref="N11:P11">
    <cfRule type="top10" dxfId="482" priority="231" bottom="1" rank="10"/>
  </conditionalFormatting>
  <conditionalFormatting sqref="R11">
    <cfRule type="top10" dxfId="481" priority="230" bottom="1" rank="10"/>
  </conditionalFormatting>
  <conditionalFormatting sqref="D11">
    <cfRule type="top10" dxfId="480" priority="229" bottom="1" rank="10"/>
  </conditionalFormatting>
  <conditionalFormatting sqref="S11">
    <cfRule type="top10" dxfId="479" priority="228" bottom="1" rank="10"/>
  </conditionalFormatting>
  <conditionalFormatting sqref="P33 R9:R32">
    <cfRule type="top10" dxfId="478" priority="120" bottom="1" rank="10"/>
  </conditionalFormatting>
  <conditionalFormatting sqref="C42:I42">
    <cfRule type="dataBar" priority="100">
      <dataBar>
        <cfvo type="min"/>
        <cfvo type="max"/>
        <color rgb="FF638EC6"/>
      </dataBar>
    </cfRule>
  </conditionalFormatting>
  <conditionalFormatting sqref="C36:I41">
    <cfRule type="dataBar" priority="8080">
      <dataBar>
        <cfvo type="min"/>
        <cfvo type="max"/>
        <color rgb="FF638EC6"/>
      </dataBar>
    </cfRule>
  </conditionalFormatting>
  <conditionalFormatting sqref="S9:S32">
    <cfRule type="cellIs" dxfId="477" priority="76" operator="greaterThan">
      <formula>5</formula>
    </cfRule>
  </conditionalFormatting>
  <conditionalFormatting sqref="S12">
    <cfRule type="top10" dxfId="476" priority="75" bottom="1" rank="10"/>
  </conditionalFormatting>
  <conditionalFormatting sqref="Q33 S9:S32">
    <cfRule type="cellIs" dxfId="475" priority="8134" operator="equal">
      <formula>$S$20</formula>
    </cfRule>
    <cfRule type="cellIs" dxfId="474" priority="8135" operator="equal">
      <formula>$S$19</formula>
    </cfRule>
  </conditionalFormatting>
  <conditionalFormatting sqref="Q33 S9:S32">
    <cfRule type="cellIs" dxfId="473" priority="8230" operator="equal">
      <formula>$S$31</formula>
    </cfRule>
    <cfRule type="cellIs" dxfId="472" priority="8231" operator="lessThan">
      <formula>10</formula>
    </cfRule>
  </conditionalFormatting>
  <conditionalFormatting sqref="Q33 S9:S32">
    <cfRule type="cellIs" dxfId="471" priority="8234" operator="equal">
      <formula>$S$9</formula>
    </cfRule>
  </conditionalFormatting>
  <conditionalFormatting sqref="P9">
    <cfRule type="top10" dxfId="470" priority="49" bottom="1" rank="10"/>
  </conditionalFormatting>
  <conditionalFormatting sqref="P11">
    <cfRule type="top10" dxfId="469" priority="39" bottom="1" rank="10"/>
  </conditionalFormatting>
  <conditionalFormatting sqref="R33">
    <cfRule type="top10" dxfId="468" priority="32" bottom="1" rank="10"/>
  </conditionalFormatting>
  <conditionalFormatting sqref="R33">
    <cfRule type="top10" dxfId="467" priority="29" bottom="1" rank="10"/>
  </conditionalFormatting>
  <conditionalFormatting sqref="T9:Z32">
    <cfRule type="containsText" dxfId="466" priority="21" operator="containsText" text="FALSO">
      <formula>NOT(ISERROR(SEARCH("FALSO",T9)))</formula>
    </cfRule>
  </conditionalFormatting>
  <conditionalFormatting sqref="S33">
    <cfRule type="cellIs" dxfId="465" priority="11" operator="greaterThanOrEqual">
      <formula>5</formula>
    </cfRule>
  </conditionalFormatting>
  <conditionalFormatting sqref="F10:F33">
    <cfRule type="top10" dxfId="464" priority="8576" bottom="1" rank="10"/>
  </conditionalFormatting>
  <conditionalFormatting sqref="H10:H33">
    <cfRule type="top10" dxfId="463" priority="8578" bottom="1" rank="10"/>
  </conditionalFormatting>
  <conditionalFormatting sqref="J10:J33">
    <cfRule type="top10" dxfId="462" priority="8580" bottom="1" rank="10"/>
  </conditionalFormatting>
  <conditionalFormatting sqref="F11 F13 F15 F17 F19 F21 F23 F25 F27:F29 F31:F33">
    <cfRule type="top10" dxfId="461" priority="8582" bottom="1" rank="10"/>
  </conditionalFormatting>
  <conditionalFormatting sqref="H11 H13 H15 H17 H19 H21 H23 H25 H27:H29 H31:H33">
    <cfRule type="top10" dxfId="460" priority="8593" bottom="1" rank="10"/>
  </conditionalFormatting>
  <conditionalFormatting sqref="J11 J13 J15 J17 J19 J21 J23 J25 J27:J29 J31:J33">
    <cfRule type="top10" dxfId="459" priority="8604" bottom="1" rank="10"/>
  </conditionalFormatting>
  <conditionalFormatting sqref="D10:D33">
    <cfRule type="top10" dxfId="458" priority="8739" bottom="1" rank="10"/>
  </conditionalFormatting>
  <conditionalFormatting sqref="N33 F9:F33 H9:H33 J9:J33 N9:P32 P9:P33 R9:R33 L9:L33">
    <cfRule type="top10" dxfId="457" priority="8741" bottom="1" rank="10"/>
  </conditionalFormatting>
  <conditionalFormatting sqref="L11 L13 L15 L17 L19 L21 L23 L25 L27:L29 L31:L33">
    <cfRule type="top10" dxfId="456" priority="8758" bottom="1" rank="10"/>
  </conditionalFormatting>
  <conditionalFormatting sqref="N33 N11:P11 N13:P13 N15:P15 N17:P17 N19:P19 N21:P21 N23:P23 N25:P25 N27:P29 N31:P32">
    <cfRule type="top10" dxfId="455" priority="8769" bottom="1" rank="10"/>
  </conditionalFormatting>
  <conditionalFormatting sqref="D11 D13 D15 D17 D19 D21 D23 D25 D27:D29 D31:D33">
    <cfRule type="top10" dxfId="454" priority="8791" bottom="1" rank="10"/>
  </conditionalFormatting>
  <conditionalFormatting sqref="F9:F33">
    <cfRule type="top10" dxfId="453" priority="8821" bottom="1" rank="10"/>
  </conditionalFormatting>
  <conditionalFormatting sqref="H9:H33">
    <cfRule type="top10" dxfId="452" priority="8823" bottom="1" rank="10"/>
  </conditionalFormatting>
  <conditionalFormatting sqref="J9:J33">
    <cfRule type="top10" dxfId="451" priority="8825" bottom="1" rank="10"/>
  </conditionalFormatting>
  <conditionalFormatting sqref="L9:L33">
    <cfRule type="top10" dxfId="450" priority="8827" bottom="1" rank="10"/>
  </conditionalFormatting>
  <conditionalFormatting sqref="N33 N9:P32">
    <cfRule type="top10" dxfId="449" priority="8829" bottom="1" rank="10"/>
  </conditionalFormatting>
  <conditionalFormatting sqref="F11 F13 F15 F17 F19 F21 F23 F25 F27 F29 F31">
    <cfRule type="top10" dxfId="448" priority="8833" bottom="1" rank="10"/>
  </conditionalFormatting>
  <conditionalFormatting sqref="H11 H13 H15 H17 H19 H21 H23 H25 H27 H29 H31">
    <cfRule type="top10" dxfId="447" priority="8844" bottom="1" rank="10"/>
  </conditionalFormatting>
  <conditionalFormatting sqref="J11 J13 J15 J17 J19 J21 J23 J25 J27 J29 J31">
    <cfRule type="top10" dxfId="446" priority="8855" bottom="1" rank="10"/>
  </conditionalFormatting>
  <conditionalFormatting sqref="L11 L13 L15 L17 L19 L21 L23 L25 L27 L29 L31">
    <cfRule type="top10" dxfId="445" priority="8866" bottom="1" rank="10"/>
  </conditionalFormatting>
  <conditionalFormatting sqref="N11:P11 N13:P13 N15:P15 N17:P17 N19:P19 N21:P21 N23:P23 N25:P25 N27:P27 N29:P29 N31:P31">
    <cfRule type="top10" dxfId="444" priority="8877" bottom="1" rank="10"/>
  </conditionalFormatting>
  <conditionalFormatting sqref="R11 R13 R15 R17 R19 R21 R23 R25 R27 R29 R31">
    <cfRule type="top10" dxfId="443" priority="8888" bottom="1" rank="10"/>
  </conditionalFormatting>
  <conditionalFormatting sqref="D11 D13 D15 D17 D19 D21 D23 D25 D27 D29 D31">
    <cfRule type="top10" dxfId="442" priority="8899" bottom="1" rank="10"/>
  </conditionalFormatting>
  <conditionalFormatting sqref="N11 N13 N15 N17 N19 N21 N23 N25 N27 N29 N31">
    <cfRule type="top10" dxfId="441" priority="8965" bottom="1" rank="10"/>
  </conditionalFormatting>
  <conditionalFormatting sqref="S13 S15 S17 S19 S21 S23 S25 S27 S29 S31 S11">
    <cfRule type="top10" dxfId="440" priority="8988" bottom="1" rank="10"/>
  </conditionalFormatting>
  <conditionalFormatting sqref="P11 P13 P15 P17 P19 P21 P23 P25 P27:P29 P31:P32">
    <cfRule type="top10" dxfId="439" priority="9101" bottom="1" rank="10"/>
  </conditionalFormatting>
  <conditionalFormatting sqref="P9:P32">
    <cfRule type="top10" dxfId="438" priority="9112" bottom="1" rank="10"/>
  </conditionalFormatting>
  <conditionalFormatting sqref="P11 P13 P15 P17 P19 P21 P23 P25 P27 P29 P31">
    <cfRule type="top10" dxfId="437" priority="9113" bottom="1" rank="10"/>
  </conditionalFormatting>
  <conditionalFormatting sqref="S10:S32">
    <cfRule type="top10" dxfId="436" priority="9125" bottom="1" rank="10"/>
  </conditionalFormatting>
  <conditionalFormatting sqref="R11 R13 R15 R17 R19 R21 R23 R25 R27:R29 R31:R32">
    <cfRule type="top10" dxfId="435" priority="9127" bottom="1" rank="10"/>
  </conditionalFormatting>
  <conditionalFormatting sqref="R9:R32">
    <cfRule type="top10" dxfId="434" priority="9138" bottom="1" rank="10"/>
  </conditionalFormatting>
  <conditionalFormatting sqref="S32">
    <cfRule type="top10" dxfId="433" priority="10" bottom="1" rank="10"/>
  </conditionalFormatting>
  <conditionalFormatting sqref="S32">
    <cfRule type="top10" dxfId="432" priority="9" bottom="1" rank="10"/>
  </conditionalFormatting>
  <conditionalFormatting sqref="F11 F13 F15 F17 F19 F21 F23 F25 F27 F29 F31">
    <cfRule type="top10" dxfId="431" priority="8" bottom="1" rank="10"/>
  </conditionalFormatting>
  <conditionalFormatting sqref="H11 H13 H15 H17 H19 H21 H23 H25 H27 H29 H31">
    <cfRule type="top10" dxfId="430" priority="7" bottom="1" rank="10"/>
  </conditionalFormatting>
  <conditionalFormatting sqref="J11 J13 J15 J17 J19 J21 J23 J25 J27 J29 J31">
    <cfRule type="top10" dxfId="429" priority="6" bottom="1" rank="10"/>
  </conditionalFormatting>
  <conditionalFormatting sqref="L11 L13 L15 L17 L19 L21 L23 L25 L27 L29 L31">
    <cfRule type="top10" dxfId="428" priority="5" bottom="1" rank="10"/>
  </conditionalFormatting>
  <conditionalFormatting sqref="N11:P11 N13:P13 N15:P15 N17:P17 N19:P19 N21:P21 N23:P23 N25:P25 N27:P27 N29:P29 N31:P31">
    <cfRule type="top10" dxfId="427" priority="4" bottom="1" rank="10"/>
  </conditionalFormatting>
  <conditionalFormatting sqref="R11 R13 R15 R17 R19 R21 R23 R25 R27 R29 R31">
    <cfRule type="top10" dxfId="426" priority="3" bottom="1" rank="10"/>
  </conditionalFormatting>
  <conditionalFormatting sqref="D11 D13 D15 D17 D19 D21 D23 D25 D27 D29 D31">
    <cfRule type="top10" dxfId="425" priority="2" bottom="1" rank="10"/>
  </conditionalFormatting>
  <conditionalFormatting sqref="P11 P13 P15 P17 P19 P21 P23 P25 P27 P29 P31">
    <cfRule type="top10" dxfId="424" priority="1" bottom="1" rank="10"/>
  </conditionalFormatting>
  <dataValidations count="3">
    <dataValidation type="list" allowBlank="1" showInputMessage="1" showErrorMessage="1" sqref="M9:M32 K9:K32 Q9:Q32 O9:O32 I9:I32 G9:G32 E9:E32 C9:C32">
      <formula1>$E$6:$F$6</formula1>
    </dataValidation>
    <dataValidation type="list" allowBlank="1" showInputMessage="1" showErrorMessage="1" sqref="G7:K7">
      <formula1>"SIEMPRE, CASI SIEMPRE, EN OCASIONES, CASI NUNCA, NUNCA"</formula1>
    </dataValidation>
    <dataValidation type="list" allowBlank="1" showInputMessage="1" showErrorMessage="1" sqref="Q5">
      <formula1>$F$6:$F$6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W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9"/>
  <sheetViews>
    <sheetView topLeftCell="A3" workbookViewId="0">
      <selection activeCell="J13" sqref="J13"/>
    </sheetView>
  </sheetViews>
  <sheetFormatPr baseColWidth="10" defaultRowHeight="15"/>
  <cols>
    <col min="1" max="1" width="3.7109375" style="1" customWidth="1"/>
    <col min="2" max="2" width="3.5703125" style="1" customWidth="1"/>
    <col min="3" max="3" width="31.5703125" customWidth="1"/>
    <col min="4" max="4" width="8.85546875" customWidth="1"/>
    <col min="5" max="5" width="5.42578125" customWidth="1"/>
    <col min="6" max="6" width="9.42578125" customWidth="1"/>
    <col min="7" max="7" width="5.28515625" customWidth="1"/>
    <col min="8" max="8" width="8.5703125" customWidth="1"/>
    <col min="9" max="9" width="7.42578125" customWidth="1"/>
    <col min="10" max="10" width="9.85546875" customWidth="1"/>
    <col min="11" max="11" width="3.42578125" customWidth="1"/>
    <col min="12" max="12" width="8.5703125" customWidth="1"/>
    <col min="13" max="13" width="9.28515625" style="1" customWidth="1"/>
    <col min="14" max="14" width="12.42578125" style="1" customWidth="1"/>
    <col min="15" max="15" width="5" style="1" customWidth="1"/>
    <col min="16" max="16" width="8.42578125" style="1" customWidth="1"/>
    <col min="17" max="17" width="4.5703125" style="1" customWidth="1"/>
    <col min="18" max="18" width="4.85546875" style="1" customWidth="1"/>
    <col min="19" max="19" width="5.42578125" style="1" customWidth="1"/>
    <col min="20" max="20" width="6.28515625" style="1" customWidth="1"/>
    <col min="21" max="54" width="11.42578125" style="1"/>
  </cols>
  <sheetData>
    <row r="1" spans="2:55" s="1" customFormat="1" ht="15.75" thickBot="1"/>
    <row r="2" spans="2:55" customFormat="1" ht="21" customHeight="1">
      <c r="B2" s="1"/>
      <c r="C2" s="266" t="s">
        <v>12</v>
      </c>
      <c r="D2" s="267"/>
      <c r="E2" s="267"/>
      <c r="F2" s="267"/>
      <c r="G2" s="267"/>
      <c r="H2" s="267"/>
      <c r="I2" s="267"/>
      <c r="J2" s="267"/>
      <c r="K2" s="26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5" customFormat="1" ht="15.75" customHeight="1" thickBot="1">
      <c r="B3" s="1"/>
      <c r="C3" s="269" t="s">
        <v>11</v>
      </c>
      <c r="D3" s="270"/>
      <c r="E3" s="270"/>
      <c r="F3" s="270"/>
      <c r="G3" s="270"/>
      <c r="H3" s="270"/>
      <c r="I3" s="270"/>
      <c r="J3" s="270"/>
      <c r="K3" s="270"/>
      <c r="L3" s="1"/>
      <c r="M3" s="1"/>
      <c r="N3" s="27"/>
      <c r="O3" s="2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2:55" customFormat="1" ht="19.5" customHeight="1">
      <c r="B4" s="1"/>
      <c r="C4" s="273" t="s">
        <v>148</v>
      </c>
      <c r="D4" s="273"/>
      <c r="E4" s="273"/>
      <c r="F4" s="273"/>
      <c r="G4" s="273"/>
      <c r="H4" s="273"/>
      <c r="I4" s="273"/>
      <c r="J4" s="273"/>
      <c r="K4" s="273"/>
      <c r="L4" s="1"/>
      <c r="M4" s="1"/>
      <c r="N4" s="27"/>
      <c r="O4" s="2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2:55" customFormat="1" ht="22.5">
      <c r="B5" s="1"/>
      <c r="C5" s="2"/>
      <c r="D5" s="5" t="s">
        <v>1</v>
      </c>
      <c r="E5" s="3"/>
      <c r="F5" s="25" t="s">
        <v>10</v>
      </c>
      <c r="G5" s="26" t="s">
        <v>6</v>
      </c>
      <c r="H5" s="61" t="s">
        <v>7</v>
      </c>
      <c r="I5" s="62" t="s">
        <v>8</v>
      </c>
      <c r="J5" s="63" t="s">
        <v>9</v>
      </c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2:55" customFormat="1" ht="18.75">
      <c r="B6" s="1"/>
      <c r="C6" s="2"/>
      <c r="D6" s="5"/>
      <c r="E6" s="3"/>
      <c r="F6" s="59">
        <v>0</v>
      </c>
      <c r="G6" s="60" t="s">
        <v>45</v>
      </c>
      <c r="H6" s="60" t="s">
        <v>46</v>
      </c>
      <c r="I6" s="60" t="s">
        <v>47</v>
      </c>
      <c r="J6" s="60" t="s">
        <v>48</v>
      </c>
      <c r="K6" s="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2:55" s="27" customFormat="1" ht="18.75">
      <c r="C7" s="5"/>
      <c r="D7" s="5"/>
      <c r="E7" s="5"/>
      <c r="F7" s="56" t="s">
        <v>5</v>
      </c>
      <c r="G7" s="57" t="s">
        <v>5</v>
      </c>
      <c r="H7" s="6"/>
      <c r="I7" s="6"/>
      <c r="J7" s="6"/>
      <c r="K7" s="6"/>
    </row>
    <row r="8" spans="2:55" customFormat="1" ht="72.75">
      <c r="B8" s="58"/>
      <c r="C8" s="33"/>
      <c r="D8" s="221" t="s">
        <v>42</v>
      </c>
      <c r="E8" s="213" t="s">
        <v>2</v>
      </c>
      <c r="F8" s="21" t="s">
        <v>43</v>
      </c>
      <c r="G8" s="22" t="s">
        <v>2</v>
      </c>
      <c r="H8" s="21" t="s">
        <v>44</v>
      </c>
      <c r="I8" s="22" t="s">
        <v>2</v>
      </c>
      <c r="J8" s="21" t="s">
        <v>95</v>
      </c>
      <c r="K8" s="22" t="s">
        <v>2</v>
      </c>
      <c r="L8" s="24" t="s">
        <v>3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2:55" customFormat="1">
      <c r="B9" s="104">
        <v>1</v>
      </c>
      <c r="C9" s="17">
        <f>'ALUMNADO-FP Dual'!C3</f>
        <v>0</v>
      </c>
      <c r="D9" s="18"/>
      <c r="E9" s="19" t="str">
        <f>IF(D9="EXCELENTE",10,IF(D9="MUY BIEN",8,IF(D9="BIEN",6,IF(D9="REGULAR",4,IF(D9="MAL",2,IF(D9="",""))))))</f>
        <v/>
      </c>
      <c r="F9" s="18"/>
      <c r="G9" s="19" t="str">
        <f t="shared" ref="G9:G29" si="0">IF(F9="EXCELENTE",10,IF(F9="MUY BIEN",8,IF(F9="BIEN",6,IF(F9="REGULAR",4,IF(F9="MAL",2,IF(F9="",""))))))</f>
        <v/>
      </c>
      <c r="H9" s="18"/>
      <c r="I9" s="19" t="str">
        <f t="shared" ref="I9:I29" si="1">IF(H9="EXCELENTE",10,IF(H9="MUY BIEN",8,IF(H9="BIEN",6,IF(H9="REGULAR",4,IF(H9="MAL",2,IF(H9="",""))))))</f>
        <v/>
      </c>
      <c r="J9" s="18"/>
      <c r="K9" s="19" t="str">
        <f t="shared" ref="K9:K29" si="2">IF(J9="EXCELENTE",10,IF(J9="MUY BIEN",8,IF(J9="BIEN",6,IF(J9="REGULAR",4,IF(J9="MAL",2,IF(J9="",""))))))</f>
        <v/>
      </c>
      <c r="L9" s="19" t="e">
        <f>AVERAGE(E9,G9,I9,K9)</f>
        <v>#DIV/0!</v>
      </c>
      <c r="M9" s="1" t="s">
        <v>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2:55" customFormat="1">
      <c r="B10" s="104">
        <v>2</v>
      </c>
      <c r="C10" s="9">
        <f>'ALUMNADO-FP Dual'!C4</f>
        <v>0</v>
      </c>
      <c r="D10" s="16"/>
      <c r="E10" s="10" t="str">
        <f t="shared" ref="E10:E29" si="3">IF(D10="EXCELENTE",10,IF(D10="MUY BIEN",8,IF(D10="BIEN",6,IF(D10="REGULAR",4,IF(D10="MAL",2,IF(D10="",""))))))</f>
        <v/>
      </c>
      <c r="F10" s="16"/>
      <c r="G10" s="10" t="str">
        <f t="shared" si="0"/>
        <v/>
      </c>
      <c r="H10" s="16"/>
      <c r="I10" s="10" t="str">
        <f t="shared" si="1"/>
        <v/>
      </c>
      <c r="J10" s="16"/>
      <c r="K10" s="10" t="str">
        <f t="shared" si="2"/>
        <v/>
      </c>
      <c r="L10" s="10" t="e">
        <f t="shared" ref="L10:L33" si="4">AVERAGE(E10,G10,I10,K10)</f>
        <v>#DIV/0!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2:55" customFormat="1">
      <c r="B11" s="104">
        <v>3</v>
      </c>
      <c r="C11" s="17">
        <f>'ALUMNADO-FP Dual'!C5</f>
        <v>0</v>
      </c>
      <c r="D11" s="18"/>
      <c r="E11" s="19" t="str">
        <f t="shared" si="3"/>
        <v/>
      </c>
      <c r="F11" s="18"/>
      <c r="G11" s="19" t="str">
        <f t="shared" si="0"/>
        <v/>
      </c>
      <c r="H11" s="18"/>
      <c r="I11" s="19" t="str">
        <f t="shared" si="1"/>
        <v/>
      </c>
      <c r="J11" s="18"/>
      <c r="K11" s="19" t="str">
        <f t="shared" si="2"/>
        <v/>
      </c>
      <c r="L11" s="19" t="e">
        <f t="shared" si="4"/>
        <v>#DIV/0!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2:55" customFormat="1">
      <c r="B12" s="104">
        <v>4</v>
      </c>
      <c r="C12" s="9" t="str">
        <f>'ALUMNADO-FP Dual'!C6</f>
        <v xml:space="preserve"> </v>
      </c>
      <c r="D12" s="16"/>
      <c r="E12" s="10" t="str">
        <f>IF(D12="EXCELENTE",10,IF(D12="MUY BIEN",8,IF(D12="BIEN",6,IF(D12="REGULAR",4,IF(D12="MAL",2,IF(D12="",""))))))</f>
        <v/>
      </c>
      <c r="F12" s="16"/>
      <c r="G12" s="10" t="str">
        <f t="shared" si="0"/>
        <v/>
      </c>
      <c r="H12" s="16"/>
      <c r="I12" s="10" t="str">
        <f t="shared" si="1"/>
        <v/>
      </c>
      <c r="J12" s="16"/>
      <c r="K12" s="10" t="str">
        <f t="shared" si="2"/>
        <v/>
      </c>
      <c r="L12" s="10" t="e">
        <f t="shared" si="4"/>
        <v>#DIV/0!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2:55" customFormat="1">
      <c r="B13" s="104">
        <v>5</v>
      </c>
      <c r="C13" s="17">
        <f>'ALUMNADO-FP Dual'!C7</f>
        <v>0</v>
      </c>
      <c r="D13" s="18"/>
      <c r="E13" s="19" t="str">
        <f t="shared" si="3"/>
        <v/>
      </c>
      <c r="F13" s="18"/>
      <c r="G13" s="19" t="str">
        <f t="shared" si="0"/>
        <v/>
      </c>
      <c r="H13" s="18"/>
      <c r="I13" s="19" t="str">
        <f t="shared" si="1"/>
        <v/>
      </c>
      <c r="J13" s="18"/>
      <c r="K13" s="19" t="str">
        <f t="shared" si="2"/>
        <v/>
      </c>
      <c r="L13" s="19" t="e">
        <f t="shared" si="4"/>
        <v>#DIV/0!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2:55" customFormat="1">
      <c r="B14" s="104">
        <v>6</v>
      </c>
      <c r="C14" s="9">
        <f>'ALUMNADO-FP Dual'!C8</f>
        <v>0</v>
      </c>
      <c r="D14" s="16"/>
      <c r="E14" s="10" t="str">
        <f t="shared" si="3"/>
        <v/>
      </c>
      <c r="F14" s="16"/>
      <c r="G14" s="10" t="str">
        <f t="shared" si="0"/>
        <v/>
      </c>
      <c r="H14" s="16"/>
      <c r="I14" s="10" t="str">
        <f t="shared" si="1"/>
        <v/>
      </c>
      <c r="J14" s="16"/>
      <c r="K14" s="10" t="str">
        <f t="shared" si="2"/>
        <v/>
      </c>
      <c r="L14" s="10" t="e">
        <f t="shared" si="4"/>
        <v>#DIV/0!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2:55" customFormat="1">
      <c r="B15" s="104">
        <v>7</v>
      </c>
      <c r="C15" s="17">
        <f>'ALUMNADO-FP Dual'!C9</f>
        <v>0</v>
      </c>
      <c r="D15" s="18"/>
      <c r="E15" s="19" t="str">
        <f t="shared" si="3"/>
        <v/>
      </c>
      <c r="F15" s="18"/>
      <c r="G15" s="19" t="str">
        <f t="shared" si="0"/>
        <v/>
      </c>
      <c r="H15" s="18"/>
      <c r="I15" s="19" t="str">
        <f t="shared" si="1"/>
        <v/>
      </c>
      <c r="J15" s="18"/>
      <c r="K15" s="19" t="str">
        <f t="shared" si="2"/>
        <v/>
      </c>
      <c r="L15" s="19" t="e">
        <f t="shared" si="4"/>
        <v>#DIV/0!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2:55" customFormat="1">
      <c r="B16" s="104">
        <v>8</v>
      </c>
      <c r="C16" s="9">
        <f>'ALUMNADO-FP Dual'!C10</f>
        <v>0</v>
      </c>
      <c r="D16" s="16"/>
      <c r="E16" s="10" t="str">
        <f t="shared" si="3"/>
        <v/>
      </c>
      <c r="F16" s="16"/>
      <c r="G16" s="10" t="str">
        <f t="shared" si="0"/>
        <v/>
      </c>
      <c r="H16" s="16"/>
      <c r="I16" s="10" t="str">
        <f t="shared" si="1"/>
        <v/>
      </c>
      <c r="J16" s="16"/>
      <c r="K16" s="10" t="str">
        <f t="shared" si="2"/>
        <v/>
      </c>
      <c r="L16" s="10" t="e">
        <f t="shared" si="4"/>
        <v>#DIV/0!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2:51" customFormat="1">
      <c r="B17" s="104">
        <v>9</v>
      </c>
      <c r="C17" s="17">
        <f>'ALUMNADO-FP Dual'!C11</f>
        <v>0</v>
      </c>
      <c r="D17" s="18"/>
      <c r="E17" s="19" t="str">
        <f t="shared" si="3"/>
        <v/>
      </c>
      <c r="F17" s="18"/>
      <c r="G17" s="19" t="str">
        <f t="shared" si="0"/>
        <v/>
      </c>
      <c r="H17" s="18"/>
      <c r="I17" s="19" t="str">
        <f t="shared" si="1"/>
        <v/>
      </c>
      <c r="J17" s="18"/>
      <c r="K17" s="19" t="str">
        <f t="shared" si="2"/>
        <v/>
      </c>
      <c r="L17" s="19" t="e">
        <f t="shared" si="4"/>
        <v>#DIV/0!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2:51" customFormat="1">
      <c r="B18" s="104">
        <v>10</v>
      </c>
      <c r="C18" s="9">
        <f>'ALUMNADO-FP Dual'!C12</f>
        <v>0</v>
      </c>
      <c r="D18" s="16"/>
      <c r="E18" s="10" t="str">
        <f t="shared" si="3"/>
        <v/>
      </c>
      <c r="F18" s="16"/>
      <c r="G18" s="10" t="str">
        <f t="shared" si="0"/>
        <v/>
      </c>
      <c r="H18" s="16"/>
      <c r="I18" s="10" t="str">
        <f t="shared" si="1"/>
        <v/>
      </c>
      <c r="J18" s="16"/>
      <c r="K18" s="10" t="str">
        <f t="shared" si="2"/>
        <v/>
      </c>
      <c r="L18" s="10" t="e">
        <f t="shared" si="4"/>
        <v>#DIV/0!</v>
      </c>
      <c r="M18" s="1"/>
      <c r="N18" s="1"/>
      <c r="O18" s="1"/>
      <c r="P18" s="1"/>
      <c r="Q18" s="1"/>
      <c r="R18" s="1"/>
      <c r="S18" s="1"/>
      <c r="T18" s="1"/>
      <c r="U18" s="1"/>
      <c r="V18" s="7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2:51" customFormat="1">
      <c r="B19" s="104">
        <v>11</v>
      </c>
      <c r="C19" s="17">
        <f>'ALUMNADO-FP Dual'!C13</f>
        <v>0</v>
      </c>
      <c r="D19" s="18"/>
      <c r="E19" s="19" t="str">
        <f t="shared" si="3"/>
        <v/>
      </c>
      <c r="F19" s="18"/>
      <c r="G19" s="19" t="str">
        <f t="shared" si="0"/>
        <v/>
      </c>
      <c r="H19" s="18"/>
      <c r="I19" s="19" t="str">
        <f t="shared" si="1"/>
        <v/>
      </c>
      <c r="J19" s="18"/>
      <c r="K19" s="19" t="str">
        <f t="shared" si="2"/>
        <v/>
      </c>
      <c r="L19" s="19" t="e">
        <f t="shared" si="4"/>
        <v>#DIV/0!</v>
      </c>
      <c r="M19" s="1"/>
      <c r="N19" s="1"/>
      <c r="O19" s="1"/>
      <c r="P19" s="1"/>
      <c r="Q19" s="1"/>
      <c r="R19" s="1"/>
      <c r="S19" s="1"/>
      <c r="T19" s="1"/>
      <c r="U19" s="1"/>
      <c r="V19" s="8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2:51" customFormat="1">
      <c r="B20" s="104">
        <v>12</v>
      </c>
      <c r="C20" s="9">
        <f>'ALUMNADO-FP Dual'!C14</f>
        <v>0</v>
      </c>
      <c r="D20" s="16"/>
      <c r="E20" s="10" t="str">
        <f t="shared" si="3"/>
        <v/>
      </c>
      <c r="F20" s="16"/>
      <c r="G20" s="10" t="str">
        <f t="shared" si="0"/>
        <v/>
      </c>
      <c r="H20" s="16"/>
      <c r="I20" s="10" t="str">
        <f t="shared" si="1"/>
        <v/>
      </c>
      <c r="J20" s="16"/>
      <c r="K20" s="10" t="str">
        <f t="shared" si="2"/>
        <v/>
      </c>
      <c r="L20" s="10" t="e">
        <f t="shared" si="4"/>
        <v>#DIV/0!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2:51" customFormat="1">
      <c r="B21" s="104">
        <v>13</v>
      </c>
      <c r="C21" s="17">
        <f>'ALUMNADO-FP Dual'!C15</f>
        <v>0</v>
      </c>
      <c r="D21" s="18"/>
      <c r="E21" s="19" t="str">
        <f t="shared" si="3"/>
        <v/>
      </c>
      <c r="F21" s="18"/>
      <c r="G21" s="19" t="str">
        <f t="shared" si="0"/>
        <v/>
      </c>
      <c r="H21" s="18"/>
      <c r="I21" s="19" t="str">
        <f t="shared" si="1"/>
        <v/>
      </c>
      <c r="J21" s="18"/>
      <c r="K21" s="19" t="str">
        <f t="shared" si="2"/>
        <v/>
      </c>
      <c r="L21" s="19" t="e">
        <f t="shared" si="4"/>
        <v>#DIV/0!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2:51" customFormat="1">
      <c r="B22" s="104">
        <v>14</v>
      </c>
      <c r="C22" s="9">
        <f>'ALUMNADO-FP Dual'!C16</f>
        <v>0</v>
      </c>
      <c r="D22" s="16"/>
      <c r="E22" s="10" t="str">
        <f t="shared" si="3"/>
        <v/>
      </c>
      <c r="F22" s="16"/>
      <c r="G22" s="10" t="str">
        <f t="shared" si="0"/>
        <v/>
      </c>
      <c r="H22" s="16"/>
      <c r="I22" s="10" t="str">
        <f t="shared" si="1"/>
        <v/>
      </c>
      <c r="J22" s="16"/>
      <c r="K22" s="10" t="str">
        <f t="shared" si="2"/>
        <v/>
      </c>
      <c r="L22" s="10" t="e">
        <f t="shared" si="4"/>
        <v>#DIV/0!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2:51" customFormat="1">
      <c r="B23" s="104">
        <v>15</v>
      </c>
      <c r="C23" s="17">
        <f>'ALUMNADO-FP Dual'!C17</f>
        <v>0</v>
      </c>
      <c r="D23" s="18"/>
      <c r="E23" s="19" t="str">
        <f t="shared" si="3"/>
        <v/>
      </c>
      <c r="F23" s="18"/>
      <c r="G23" s="19" t="str">
        <f t="shared" si="0"/>
        <v/>
      </c>
      <c r="H23" s="18"/>
      <c r="I23" s="19" t="str">
        <f t="shared" si="1"/>
        <v/>
      </c>
      <c r="J23" s="18"/>
      <c r="K23" s="19" t="str">
        <f t="shared" si="2"/>
        <v/>
      </c>
      <c r="L23" s="19" t="e">
        <f t="shared" si="4"/>
        <v>#DIV/0!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2:51" customFormat="1">
      <c r="B24" s="104">
        <v>16</v>
      </c>
      <c r="C24" s="9">
        <f>'ALUMNADO-FP Dual'!C18</f>
        <v>0</v>
      </c>
      <c r="D24" s="16"/>
      <c r="E24" s="10" t="str">
        <f t="shared" si="3"/>
        <v/>
      </c>
      <c r="F24" s="16"/>
      <c r="G24" s="10" t="str">
        <f t="shared" si="0"/>
        <v/>
      </c>
      <c r="H24" s="16"/>
      <c r="I24" s="10" t="str">
        <f t="shared" si="1"/>
        <v/>
      </c>
      <c r="J24" s="16"/>
      <c r="K24" s="10" t="str">
        <f t="shared" si="2"/>
        <v/>
      </c>
      <c r="L24" s="10" t="e">
        <f t="shared" si="4"/>
        <v>#DIV/0!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2:51" customFormat="1">
      <c r="B25" s="104">
        <v>17</v>
      </c>
      <c r="C25" s="17">
        <f>'ALUMNADO-FP Dual'!C19</f>
        <v>0</v>
      </c>
      <c r="D25" s="18"/>
      <c r="E25" s="19" t="str">
        <f t="shared" si="3"/>
        <v/>
      </c>
      <c r="F25" s="18"/>
      <c r="G25" s="19" t="str">
        <f t="shared" si="0"/>
        <v/>
      </c>
      <c r="H25" s="18"/>
      <c r="I25" s="19" t="str">
        <f t="shared" si="1"/>
        <v/>
      </c>
      <c r="J25" s="18"/>
      <c r="K25" s="19" t="str">
        <f t="shared" si="2"/>
        <v/>
      </c>
      <c r="L25" s="19" t="e">
        <f t="shared" si="4"/>
        <v>#DIV/0!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2:51" customFormat="1">
      <c r="B26" s="104">
        <v>18</v>
      </c>
      <c r="C26" s="9">
        <f>'ALUMNADO-FP Dual'!C20</f>
        <v>0</v>
      </c>
      <c r="D26" s="16"/>
      <c r="E26" s="10" t="str">
        <f t="shared" si="3"/>
        <v/>
      </c>
      <c r="F26" s="16"/>
      <c r="G26" s="10" t="str">
        <f t="shared" si="0"/>
        <v/>
      </c>
      <c r="H26" s="16"/>
      <c r="I26" s="10" t="str">
        <f t="shared" si="1"/>
        <v/>
      </c>
      <c r="J26" s="16"/>
      <c r="K26" s="10" t="str">
        <f t="shared" si="2"/>
        <v/>
      </c>
      <c r="L26" s="10" t="e">
        <f t="shared" si="4"/>
        <v>#DIV/0!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2:51" customFormat="1">
      <c r="B27" s="104">
        <v>19</v>
      </c>
      <c r="C27" s="17">
        <f>'ALUMNADO-FP Dual'!C21</f>
        <v>0</v>
      </c>
      <c r="D27" s="18"/>
      <c r="E27" s="19" t="str">
        <f t="shared" si="3"/>
        <v/>
      </c>
      <c r="F27" s="18"/>
      <c r="G27" s="19" t="str">
        <f t="shared" si="0"/>
        <v/>
      </c>
      <c r="H27" s="18"/>
      <c r="I27" s="19" t="str">
        <f t="shared" si="1"/>
        <v/>
      </c>
      <c r="J27" s="18"/>
      <c r="K27" s="19" t="str">
        <f t="shared" si="2"/>
        <v/>
      </c>
      <c r="L27" s="19" t="e">
        <f t="shared" si="4"/>
        <v>#DIV/0!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2:51" customFormat="1">
      <c r="B28" s="104">
        <v>20</v>
      </c>
      <c r="C28" s="9">
        <f>'ALUMNADO-FP Dual'!C22</f>
        <v>0</v>
      </c>
      <c r="D28" s="16"/>
      <c r="E28" s="10" t="str">
        <f t="shared" si="3"/>
        <v/>
      </c>
      <c r="F28" s="16"/>
      <c r="G28" s="10" t="str">
        <f t="shared" si="0"/>
        <v/>
      </c>
      <c r="H28" s="16"/>
      <c r="I28" s="10" t="str">
        <f t="shared" si="1"/>
        <v/>
      </c>
      <c r="J28" s="16"/>
      <c r="K28" s="10" t="str">
        <f t="shared" si="2"/>
        <v/>
      </c>
      <c r="L28" s="10" t="e">
        <f t="shared" si="4"/>
        <v>#DIV/0!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2:51" customFormat="1">
      <c r="B29" s="104">
        <v>21</v>
      </c>
      <c r="C29" s="17">
        <f>'ALUMNADO-FP Dual'!C23</f>
        <v>0</v>
      </c>
      <c r="D29" s="18"/>
      <c r="E29" s="19" t="str">
        <f t="shared" si="3"/>
        <v/>
      </c>
      <c r="F29" s="18"/>
      <c r="G29" s="19" t="str">
        <f t="shared" si="0"/>
        <v/>
      </c>
      <c r="H29" s="18"/>
      <c r="I29" s="19" t="str">
        <f t="shared" si="1"/>
        <v/>
      </c>
      <c r="J29" s="18"/>
      <c r="K29" s="19" t="str">
        <f t="shared" si="2"/>
        <v/>
      </c>
      <c r="L29" s="19" t="e">
        <f t="shared" si="4"/>
        <v>#DIV/0!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2:51" customFormat="1">
      <c r="B30" s="104">
        <v>22</v>
      </c>
      <c r="C30" s="9">
        <f>'ALUMNADO-FP Dual'!C24</f>
        <v>0</v>
      </c>
      <c r="D30" s="16"/>
      <c r="E30" s="10" t="str">
        <f>IF(D30="EXCELENTE",10,IF(D30="MUY BIEN",8,IF(D30="BIEN",6,IF(D30="REGULAR",4,IF(D30="MAL",2,IF(D30="",""))))))</f>
        <v/>
      </c>
      <c r="F30" s="16"/>
      <c r="G30" s="10" t="str">
        <f>IF(F30="EXCELENTE",10,IF(F30="MUY BIEN",8,IF(F30="BIEN",6,IF(F30="REGULAR",4,IF(F30="MAL",2,IF(F30="",""))))))</f>
        <v/>
      </c>
      <c r="H30" s="16"/>
      <c r="I30" s="10" t="str">
        <f>IF(H30="EXCELENTE",10,IF(H30="MUY BIEN",8,IF(H30="BIEN",6,IF(H30="REGULAR",4,IF(H30="MAL",2,IF(H30="",""))))))</f>
        <v/>
      </c>
      <c r="J30" s="16"/>
      <c r="K30" s="10" t="str">
        <f>IF(J30="EXCELENTE",10,IF(J30="MUY BIEN",8,IF(J30="BIEN",6,IF(J30="REGULAR",4,IF(J30="MAL",2,IF(J30="",""))))))</f>
        <v/>
      </c>
      <c r="L30" s="10" t="e">
        <f t="shared" si="4"/>
        <v>#DIV/0!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2:51" customFormat="1">
      <c r="B31" s="104">
        <v>23</v>
      </c>
      <c r="C31" s="17">
        <f>'ALUMNADO-FP Dual'!C25</f>
        <v>0</v>
      </c>
      <c r="D31" s="18"/>
      <c r="E31" s="19" t="str">
        <f>IF(D31="EXCELENTE",10,IF(D31="MUY BIEN",8,IF(D31="BIEN",6,IF(D31="REGULAR",4,IF(D31="MAL",2,IF(D31="",""))))))</f>
        <v/>
      </c>
      <c r="F31" s="18"/>
      <c r="G31" s="19" t="str">
        <f>IF(F31="EXCELENTE",10,IF(F31="MUY BIEN",8,IF(F31="BIEN",6,IF(F31="REGULAR",4,IF(F31="MAL",2,IF(F31="",""))))))</f>
        <v/>
      </c>
      <c r="H31" s="18"/>
      <c r="I31" s="19" t="str">
        <f>IF(H31="EXCELENTE",10,IF(H31="MUY BIEN",8,IF(H31="BIEN",6,IF(H31="REGULAR",4,IF(H31="MAL",2,IF(H31="",""))))))</f>
        <v/>
      </c>
      <c r="J31" s="18"/>
      <c r="K31" s="19" t="str">
        <f>IF(J31="EXCELENTE",10,IF(J31="MUY BIEN",8,IF(J31="BIEN",6,IF(J31="REGULAR",4,IF(J31="MAL",2,IF(J31="",""))))))</f>
        <v/>
      </c>
      <c r="L31" s="19" t="e">
        <f t="shared" si="4"/>
        <v>#DIV/0!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2:51" customFormat="1">
      <c r="B32" s="104">
        <v>24</v>
      </c>
      <c r="C32" s="9">
        <f>'ALUMNADO-FP Dual'!C26</f>
        <v>0</v>
      </c>
      <c r="D32" s="16"/>
      <c r="E32" s="10" t="str">
        <f>IF(D32="EXCELENTE",10,IF(D32="MUY BIEN",8,IF(D32="BIEN",6,IF(D32="REGULAR",4,IF(D32="MAL",2,IF(D32="",""))))))</f>
        <v/>
      </c>
      <c r="F32" s="16"/>
      <c r="G32" s="10" t="str">
        <f>IF(F32="EXCELENTE",10,IF(F32="MUY BIEN",8,IF(F32="BIEN",6,IF(F32="REGULAR",4,IF(F32="MAL",2,IF(F32="",""))))))</f>
        <v/>
      </c>
      <c r="H32" s="16"/>
      <c r="I32" s="10" t="str">
        <f>IF(H32="EXCELENTE",10,IF(H32="MUY BIEN",8,IF(H32="BIEN",6,IF(H32="REGULAR",4,IF(H32="MAL",2,IF(H32="",""))))))</f>
        <v/>
      </c>
      <c r="J32" s="16"/>
      <c r="K32" s="10" t="str">
        <f>IF(J32="EXCELENTE",10,IF(J32="MUY BIEN",8,IF(J32="BIEN",6,IF(J32="REGULAR",4,IF(J32="MAL",2,IF(J32="",""))))))</f>
        <v/>
      </c>
      <c r="L32" s="10" t="e">
        <f t="shared" si="4"/>
        <v>#DIV/0!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2:54" customFormat="1">
      <c r="B33" s="104">
        <v>25</v>
      </c>
      <c r="C33" s="17">
        <f>'ALUMNADO-FP Dual'!C27</f>
        <v>0</v>
      </c>
      <c r="D33" s="18"/>
      <c r="E33" s="19" t="str">
        <f>IF(D33="EXCELENTE",10,IF(D33="MUY BIEN",8,IF(D33="BIEN",6,IF(D33="REGULAR",4,IF(D33="MAL",2,IF(D33="",""))))))</f>
        <v/>
      </c>
      <c r="F33" s="18"/>
      <c r="G33" s="19" t="str">
        <f>IF(F33="EXCELENTE",10,IF(F33="MUY BIEN",8,IF(F33="BIEN",6,IF(F33="REGULAR",4,IF(F33="MAL",2,IF(F33="",""))))))</f>
        <v/>
      </c>
      <c r="H33" s="18"/>
      <c r="I33" s="19" t="str">
        <f>IF(H33="EXCELENTE",10,IF(H33="MUY BIEN",8,IF(H33="BIEN",6,IF(H33="REGULAR",4,IF(H33="MAL",2,IF(H33="",""))))))</f>
        <v/>
      </c>
      <c r="J33" s="18"/>
      <c r="K33" s="19" t="str">
        <f>IF(J33="EXCELENTE",10,IF(J33="MUY BIEN",8,IF(J33="BIEN",6,IF(J33="REGULAR",4,IF(J33="MAL",2,IF(J33="",""))))))</f>
        <v/>
      </c>
      <c r="L33" s="19" t="e">
        <f t="shared" si="4"/>
        <v>#DIV/0!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2:54" s="27" customFormat="1" ht="73.5" customHeight="1">
      <c r="C34" s="55"/>
      <c r="D34" s="21" t="s">
        <v>42</v>
      </c>
      <c r="E34" s="22" t="s">
        <v>2</v>
      </c>
      <c r="F34" s="21" t="s">
        <v>43</v>
      </c>
      <c r="G34" s="22" t="s">
        <v>2</v>
      </c>
      <c r="H34" s="21" t="s">
        <v>44</v>
      </c>
      <c r="I34" s="22" t="s">
        <v>2</v>
      </c>
      <c r="J34" s="21" t="s">
        <v>95</v>
      </c>
      <c r="K34" s="22" t="s">
        <v>2</v>
      </c>
      <c r="L34" s="54"/>
    </row>
    <row r="35" spans="2:54" s="27" customFormat="1">
      <c r="C35" s="55"/>
      <c r="D35" s="53"/>
      <c r="E35" s="54"/>
      <c r="F35" s="53"/>
      <c r="G35" s="54"/>
      <c r="H35" s="53"/>
      <c r="I35" s="54"/>
      <c r="J35" s="53"/>
      <c r="K35" s="54"/>
      <c r="L35" s="54"/>
    </row>
    <row r="36" spans="2:54" s="1" customFormat="1"/>
    <row r="37" spans="2:54" s="1" customFormat="1"/>
    <row r="38" spans="2:54" s="1" customFormat="1"/>
    <row r="39" spans="2:54" s="1" customFormat="1"/>
    <row r="40" spans="2:54" s="1" customFormat="1"/>
    <row r="41" spans="2:54" s="1" customFormat="1"/>
    <row r="42" spans="2:54" s="1" customFormat="1"/>
    <row r="43" spans="2:54" s="1" customFormat="1"/>
    <row r="44" spans="2:54" s="1" customFormat="1"/>
    <row r="45" spans="2:54" customForma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2:54" customForma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2:54" customForma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2:54" customForma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3:12" customFormat="1"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3:12" customFormat="1"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3:12" customFormat="1"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3:12" customFormat="1"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3:12" customFormat="1"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3:12" customFormat="1"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3:12" customFormat="1"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3:12" customFormat="1"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3:12" customFormat="1"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3:12" customFormat="1"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3:12" customFormat="1">
      <c r="C59" s="1"/>
      <c r="D59" s="1"/>
      <c r="E59" s="1"/>
      <c r="F59" s="1"/>
      <c r="G59" s="1"/>
      <c r="H59" s="1"/>
      <c r="I59" s="1"/>
      <c r="J59" s="1"/>
      <c r="K59" s="1"/>
    </row>
    <row r="60" spans="3:12" customFormat="1">
      <c r="C60" s="1"/>
      <c r="D60" s="1"/>
      <c r="E60" s="1"/>
      <c r="F60" s="1"/>
      <c r="G60" s="1"/>
      <c r="H60" s="1"/>
      <c r="I60" s="1"/>
      <c r="J60" s="1"/>
      <c r="K60" s="1"/>
    </row>
    <row r="61" spans="3:12" customFormat="1">
      <c r="C61" s="1"/>
      <c r="D61" s="1"/>
      <c r="E61" s="1"/>
      <c r="F61" s="1"/>
      <c r="G61" s="1"/>
      <c r="H61" s="1"/>
      <c r="I61" s="1"/>
      <c r="J61" s="1"/>
      <c r="K61" s="1"/>
    </row>
    <row r="62" spans="3:12" customFormat="1">
      <c r="C62" s="1"/>
      <c r="D62" s="1"/>
      <c r="E62" s="1"/>
      <c r="F62" s="1"/>
      <c r="G62" s="1"/>
      <c r="H62" s="1"/>
      <c r="I62" s="1"/>
      <c r="J62" s="1"/>
      <c r="K62" s="1"/>
    </row>
    <row r="63" spans="3:12" customFormat="1">
      <c r="C63" s="1"/>
      <c r="D63" s="1"/>
      <c r="E63" s="1"/>
      <c r="F63" s="1"/>
      <c r="G63" s="1"/>
      <c r="H63" s="1"/>
      <c r="I63" s="1"/>
      <c r="J63" s="1"/>
      <c r="K63" s="1"/>
    </row>
    <row r="64" spans="3:12" customFormat="1">
      <c r="C64" s="1"/>
      <c r="D64" s="1"/>
      <c r="E64" s="1"/>
      <c r="F64" s="1"/>
      <c r="G64" s="1"/>
      <c r="H64" s="1"/>
      <c r="I64" s="1"/>
      <c r="J64" s="1"/>
      <c r="K64" s="1"/>
    </row>
    <row r="65" spans="3:11" customFormat="1">
      <c r="C65" s="1"/>
      <c r="D65" s="1"/>
      <c r="E65" s="1"/>
      <c r="F65" s="1"/>
      <c r="G65" s="1"/>
      <c r="H65" s="1"/>
      <c r="I65" s="1"/>
      <c r="J65" s="1"/>
      <c r="K65" s="1"/>
    </row>
    <row r="66" spans="3:11" customFormat="1">
      <c r="C66" s="1"/>
      <c r="D66" s="1"/>
      <c r="E66" s="1"/>
      <c r="F66" s="1"/>
      <c r="G66" s="1"/>
      <c r="H66" s="1"/>
      <c r="I66" s="1"/>
      <c r="J66" s="1"/>
      <c r="K66" s="1"/>
    </row>
    <row r="67" spans="3:11" customFormat="1">
      <c r="C67" s="1"/>
      <c r="D67" s="1"/>
      <c r="E67" s="1"/>
      <c r="F67" s="1"/>
      <c r="G67" s="1"/>
      <c r="H67" s="1"/>
      <c r="I67" s="1"/>
      <c r="J67" s="1"/>
      <c r="K67" s="1"/>
    </row>
    <row r="68" spans="3:11" customFormat="1">
      <c r="C68" s="1"/>
      <c r="D68" s="1"/>
      <c r="E68" s="1"/>
      <c r="F68" s="1"/>
      <c r="G68" s="1"/>
      <c r="H68" s="1"/>
      <c r="I68" s="1"/>
      <c r="J68" s="1"/>
      <c r="K68" s="1"/>
    </row>
    <row r="69" spans="3:11" customFormat="1">
      <c r="C69" s="1"/>
      <c r="D69" s="1"/>
      <c r="E69" s="1"/>
      <c r="F69" s="1"/>
      <c r="G69" s="1"/>
      <c r="H69" s="1"/>
      <c r="I69" s="1"/>
      <c r="J69" s="1"/>
      <c r="K69" s="1"/>
    </row>
    <row r="70" spans="3:11" customFormat="1">
      <c r="C70" s="1"/>
      <c r="D70" s="1"/>
      <c r="E70" s="1"/>
      <c r="F70" s="1"/>
      <c r="G70" s="1"/>
      <c r="H70" s="1"/>
      <c r="I70" s="1"/>
      <c r="J70" s="1"/>
      <c r="K70" s="1"/>
    </row>
    <row r="71" spans="3:11" customFormat="1">
      <c r="C71" s="1"/>
      <c r="D71" s="1"/>
      <c r="E71" s="1"/>
      <c r="F71" s="1"/>
      <c r="G71" s="1"/>
      <c r="H71" s="1"/>
      <c r="I71" s="1"/>
      <c r="J71" s="1"/>
      <c r="K71" s="1"/>
    </row>
    <row r="72" spans="3:11" customFormat="1">
      <c r="C72" s="1"/>
      <c r="D72" s="1"/>
      <c r="E72" s="1"/>
      <c r="F72" s="1"/>
      <c r="G72" s="1"/>
      <c r="H72" s="1"/>
      <c r="I72" s="1"/>
      <c r="J72" s="1"/>
      <c r="K72" s="1"/>
    </row>
    <row r="73" spans="3:11" customFormat="1">
      <c r="C73" s="1"/>
      <c r="D73" s="1"/>
      <c r="E73" s="1"/>
      <c r="F73" s="1"/>
      <c r="G73" s="1"/>
      <c r="H73" s="1"/>
      <c r="I73" s="1"/>
      <c r="J73" s="1"/>
      <c r="K73" s="1"/>
    </row>
    <row r="74" spans="3:11" customFormat="1">
      <c r="C74" s="1"/>
      <c r="D74" s="1"/>
      <c r="E74" s="1"/>
      <c r="F74" s="1"/>
      <c r="G74" s="1"/>
      <c r="H74" s="1"/>
      <c r="I74" s="1"/>
      <c r="J74" s="1"/>
      <c r="K74" s="1"/>
    </row>
    <row r="75" spans="3:11" customFormat="1">
      <c r="C75" s="1"/>
      <c r="D75" s="1"/>
      <c r="E75" s="1"/>
      <c r="F75" s="1"/>
      <c r="G75" s="1"/>
      <c r="H75" s="1"/>
      <c r="I75" s="1"/>
      <c r="J75" s="1"/>
      <c r="K75" s="1"/>
    </row>
    <row r="76" spans="3:11" customFormat="1">
      <c r="C76" s="1"/>
      <c r="D76" s="1"/>
      <c r="E76" s="1"/>
      <c r="F76" s="1"/>
      <c r="G76" s="1"/>
      <c r="H76" s="1"/>
      <c r="I76" s="1"/>
      <c r="J76" s="1"/>
      <c r="K76" s="1"/>
    </row>
    <row r="77" spans="3:11" customFormat="1">
      <c r="C77" s="1"/>
      <c r="D77" s="1"/>
      <c r="E77" s="1"/>
      <c r="F77" s="1"/>
      <c r="G77" s="1"/>
      <c r="H77" s="1"/>
      <c r="I77" s="1"/>
      <c r="J77" s="1"/>
      <c r="K77" s="1"/>
    </row>
    <row r="78" spans="3:11" customFormat="1">
      <c r="C78" s="1"/>
      <c r="D78" s="1"/>
      <c r="E78" s="1"/>
      <c r="F78" s="1"/>
      <c r="G78" s="1"/>
      <c r="H78" s="1"/>
      <c r="I78" s="1"/>
      <c r="J78" s="1"/>
      <c r="K78" s="1"/>
    </row>
    <row r="79" spans="3:11" customFormat="1">
      <c r="C79" s="1"/>
      <c r="D79" s="1"/>
      <c r="E79" s="1"/>
      <c r="F79" s="1"/>
      <c r="G79" s="1"/>
      <c r="H79" s="1"/>
      <c r="I79" s="1"/>
      <c r="J79" s="1"/>
      <c r="K79" s="1"/>
    </row>
    <row r="80" spans="3:11" customFormat="1">
      <c r="C80" s="1"/>
      <c r="D80" s="1"/>
      <c r="E80" s="1"/>
      <c r="F80" s="1"/>
      <c r="G80" s="1"/>
      <c r="H80" s="1"/>
      <c r="I80" s="1"/>
      <c r="J80" s="1"/>
      <c r="K80" s="1"/>
    </row>
    <row r="81" spans="3:11" customFormat="1">
      <c r="C81" s="1"/>
      <c r="D81" s="1"/>
      <c r="E81" s="1"/>
      <c r="F81" s="1"/>
      <c r="G81" s="1"/>
      <c r="H81" s="1"/>
      <c r="I81" s="1"/>
      <c r="J81" s="1"/>
      <c r="K81" s="1"/>
    </row>
    <row r="82" spans="3:11" customFormat="1">
      <c r="C82" s="1"/>
      <c r="D82" s="1"/>
      <c r="E82" s="1"/>
      <c r="F82" s="1"/>
      <c r="G82" s="1"/>
      <c r="H82" s="1"/>
      <c r="I82" s="1"/>
      <c r="J82" s="1"/>
      <c r="K82" s="1"/>
    </row>
    <row r="83" spans="3:11" customFormat="1">
      <c r="C83" s="1"/>
      <c r="D83" s="1"/>
      <c r="E83" s="1"/>
      <c r="F83" s="1"/>
      <c r="G83" s="1"/>
      <c r="H83" s="1"/>
      <c r="I83" s="1"/>
      <c r="J83" s="1"/>
      <c r="K83" s="1"/>
    </row>
    <row r="84" spans="3:11" customFormat="1">
      <c r="C84" s="1"/>
      <c r="D84" s="1"/>
      <c r="E84" s="1"/>
      <c r="F84" s="1"/>
      <c r="G84" s="1"/>
      <c r="H84" s="1"/>
      <c r="I84" s="1"/>
      <c r="J84" s="1"/>
      <c r="K84" s="1"/>
    </row>
    <row r="85" spans="3:11" customFormat="1">
      <c r="C85" s="1"/>
      <c r="D85" s="1"/>
      <c r="E85" s="1"/>
      <c r="F85" s="1"/>
      <c r="G85" s="1"/>
      <c r="H85" s="1"/>
      <c r="I85" s="1"/>
      <c r="J85" s="1"/>
      <c r="K85" s="1"/>
    </row>
    <row r="86" spans="3:11" customFormat="1">
      <c r="C86" s="1"/>
      <c r="D86" s="1"/>
      <c r="E86" s="1"/>
      <c r="F86" s="1"/>
      <c r="G86" s="1"/>
      <c r="H86" s="1"/>
      <c r="I86" s="1"/>
      <c r="J86" s="1"/>
      <c r="K86" s="1"/>
    </row>
    <row r="87" spans="3:11" customFormat="1">
      <c r="C87" s="1"/>
      <c r="D87" s="1"/>
      <c r="E87" s="1"/>
      <c r="F87" s="1"/>
      <c r="G87" s="1"/>
      <c r="H87" s="1"/>
      <c r="I87" s="1"/>
      <c r="J87" s="1"/>
      <c r="K87" s="1"/>
    </row>
    <row r="88" spans="3:11" customFormat="1">
      <c r="C88" s="1"/>
      <c r="D88" s="1"/>
      <c r="E88" s="1"/>
      <c r="F88" s="1"/>
      <c r="G88" s="1"/>
      <c r="H88" s="1"/>
      <c r="I88" s="1"/>
      <c r="J88" s="1"/>
      <c r="K88" s="1"/>
    </row>
    <row r="89" spans="3:11" customFormat="1">
      <c r="C89" s="1"/>
      <c r="D89" s="1"/>
      <c r="E89" s="1"/>
      <c r="F89" s="1"/>
      <c r="G89" s="1"/>
      <c r="H89" s="1"/>
      <c r="I89" s="1"/>
      <c r="J89" s="1"/>
      <c r="K89" s="1"/>
    </row>
    <row r="90" spans="3:11" customFormat="1">
      <c r="C90" s="1"/>
      <c r="D90" s="1"/>
      <c r="E90" s="1"/>
      <c r="F90" s="1"/>
      <c r="G90" s="1"/>
      <c r="H90" s="1"/>
      <c r="I90" s="1"/>
      <c r="J90" s="1"/>
      <c r="K90" s="1"/>
    </row>
    <row r="91" spans="3:11" customFormat="1">
      <c r="C91" s="1"/>
      <c r="D91" s="1"/>
      <c r="E91" s="1"/>
      <c r="F91" s="1"/>
      <c r="G91" s="1"/>
      <c r="H91" s="1"/>
      <c r="I91" s="1"/>
      <c r="J91" s="1"/>
      <c r="K91" s="1"/>
    </row>
    <row r="92" spans="3:11" customFormat="1">
      <c r="C92" s="1"/>
      <c r="D92" s="1"/>
      <c r="E92" s="1"/>
      <c r="F92" s="1"/>
      <c r="G92" s="1"/>
      <c r="H92" s="1"/>
      <c r="I92" s="1"/>
      <c r="J92" s="1"/>
      <c r="K92" s="1"/>
    </row>
    <row r="93" spans="3:11" customFormat="1">
      <c r="C93" s="1"/>
      <c r="D93" s="1"/>
      <c r="E93" s="1"/>
      <c r="F93" s="1"/>
      <c r="G93" s="1"/>
      <c r="H93" s="1"/>
      <c r="I93" s="1"/>
      <c r="J93" s="1"/>
      <c r="K93" s="1"/>
    </row>
    <row r="94" spans="3:11" customFormat="1">
      <c r="C94" s="1"/>
      <c r="D94" s="1"/>
      <c r="E94" s="1"/>
      <c r="F94" s="1"/>
      <c r="G94" s="1"/>
      <c r="H94" s="1"/>
      <c r="I94" s="1"/>
      <c r="J94" s="1"/>
      <c r="K94" s="1"/>
    </row>
    <row r="95" spans="3:11" customFormat="1">
      <c r="C95" s="1"/>
      <c r="D95" s="1"/>
      <c r="E95" s="1"/>
      <c r="F95" s="1"/>
      <c r="G95" s="1"/>
      <c r="H95" s="1"/>
      <c r="I95" s="1"/>
      <c r="J95" s="1"/>
      <c r="K95" s="1"/>
    </row>
    <row r="96" spans="3:11" customFormat="1">
      <c r="C96" s="1"/>
      <c r="D96" s="1"/>
      <c r="E96" s="1"/>
      <c r="F96" s="1"/>
      <c r="G96" s="1"/>
      <c r="H96" s="1"/>
      <c r="I96" s="1"/>
      <c r="J96" s="1"/>
      <c r="K96" s="1"/>
    </row>
    <row r="97" spans="3:11" customFormat="1">
      <c r="C97" s="1"/>
      <c r="D97" s="1"/>
      <c r="E97" s="1"/>
      <c r="F97" s="1"/>
      <c r="G97" s="1"/>
      <c r="H97" s="1"/>
      <c r="I97" s="1"/>
      <c r="J97" s="1"/>
      <c r="K97" s="1"/>
    </row>
    <row r="98" spans="3:11" customFormat="1">
      <c r="C98" s="1"/>
      <c r="D98" s="1"/>
      <c r="E98" s="1"/>
      <c r="F98" s="1"/>
      <c r="G98" s="1"/>
      <c r="H98" s="1"/>
      <c r="I98" s="1"/>
      <c r="J98" s="1"/>
      <c r="K98" s="1"/>
    </row>
    <row r="99" spans="3:11" customFormat="1">
      <c r="C99" s="1"/>
      <c r="D99" s="1"/>
      <c r="E99" s="1"/>
      <c r="F99" s="1"/>
      <c r="G99" s="1"/>
      <c r="H99" s="1"/>
      <c r="I99" s="1"/>
      <c r="J99" s="1"/>
      <c r="K99" s="1"/>
    </row>
    <row r="100" spans="3:11" customFormat="1">
      <c r="C100" s="1"/>
      <c r="D100" s="1"/>
      <c r="E100" s="1"/>
      <c r="F100" s="1"/>
      <c r="G100" s="1"/>
      <c r="H100" s="1"/>
      <c r="I100" s="1"/>
      <c r="J100" s="1"/>
      <c r="K100" s="1"/>
    </row>
    <row r="101" spans="3:11" customFormat="1">
      <c r="C101" s="1"/>
      <c r="D101" s="1"/>
      <c r="E101" s="1"/>
      <c r="F101" s="1"/>
      <c r="G101" s="1"/>
      <c r="H101" s="1"/>
      <c r="I101" s="1"/>
      <c r="J101" s="1"/>
      <c r="K101" s="1"/>
    </row>
    <row r="102" spans="3:11" customFormat="1">
      <c r="C102" s="1"/>
      <c r="D102" s="1"/>
      <c r="E102" s="1"/>
      <c r="F102" s="1"/>
      <c r="G102" s="1"/>
      <c r="H102" s="1"/>
      <c r="I102" s="1"/>
      <c r="J102" s="1"/>
      <c r="K102" s="1"/>
    </row>
    <row r="103" spans="3:11" customFormat="1">
      <c r="C103" s="1"/>
      <c r="D103" s="1"/>
      <c r="E103" s="1"/>
      <c r="F103" s="1"/>
      <c r="G103" s="1"/>
      <c r="H103" s="1"/>
      <c r="I103" s="1"/>
      <c r="J103" s="1"/>
      <c r="K103" s="1"/>
    </row>
    <row r="104" spans="3:11" customFormat="1">
      <c r="C104" s="1"/>
      <c r="D104" s="1"/>
      <c r="E104" s="1"/>
      <c r="F104" s="1"/>
      <c r="G104" s="1"/>
      <c r="H104" s="1"/>
      <c r="I104" s="1"/>
      <c r="J104" s="1"/>
      <c r="K104" s="1"/>
    </row>
    <row r="105" spans="3:11" customFormat="1">
      <c r="C105" s="1"/>
      <c r="D105" s="1"/>
      <c r="E105" s="1"/>
      <c r="F105" s="1"/>
      <c r="G105" s="1"/>
      <c r="H105" s="1"/>
      <c r="I105" s="1"/>
      <c r="J105" s="1"/>
      <c r="K105" s="1"/>
    </row>
    <row r="106" spans="3:11" customFormat="1">
      <c r="C106" s="1"/>
      <c r="D106" s="1"/>
      <c r="E106" s="1"/>
      <c r="F106" s="1"/>
      <c r="G106" s="1"/>
      <c r="H106" s="1"/>
      <c r="I106" s="1"/>
      <c r="J106" s="1"/>
      <c r="K106" s="1"/>
    </row>
    <row r="107" spans="3:11" customFormat="1">
      <c r="C107" s="1"/>
      <c r="D107" s="1"/>
      <c r="E107" s="1"/>
      <c r="F107" s="1"/>
      <c r="G107" s="1"/>
      <c r="H107" s="1"/>
      <c r="I107" s="1"/>
      <c r="J107" s="1"/>
      <c r="K107" s="1"/>
    </row>
    <row r="108" spans="3:11" customFormat="1">
      <c r="C108" s="1"/>
      <c r="D108" s="1"/>
      <c r="E108" s="1"/>
      <c r="F108" s="1"/>
      <c r="G108" s="1"/>
      <c r="H108" s="1"/>
      <c r="I108" s="1"/>
      <c r="J108" s="1"/>
      <c r="K108" s="1"/>
    </row>
    <row r="109" spans="3:11" customFormat="1">
      <c r="C109" s="1"/>
      <c r="D109" s="1"/>
      <c r="E109" s="1"/>
      <c r="F109" s="1"/>
      <c r="G109" s="1"/>
      <c r="H109" s="1"/>
      <c r="I109" s="1"/>
      <c r="J109" s="1"/>
      <c r="K109" s="1"/>
    </row>
    <row r="110" spans="3:11" customFormat="1">
      <c r="C110" s="1"/>
      <c r="D110" s="1"/>
      <c r="E110" s="1"/>
      <c r="F110" s="1"/>
      <c r="G110" s="1"/>
      <c r="H110" s="1"/>
      <c r="I110" s="1"/>
      <c r="J110" s="1"/>
      <c r="K110" s="1"/>
    </row>
    <row r="111" spans="3:11" customFormat="1">
      <c r="C111" s="1"/>
      <c r="D111" s="1"/>
      <c r="E111" s="1"/>
      <c r="F111" s="1"/>
      <c r="G111" s="1"/>
      <c r="H111" s="1"/>
      <c r="I111" s="1"/>
      <c r="J111" s="1"/>
      <c r="K111" s="1"/>
    </row>
    <row r="112" spans="3:11" customFormat="1">
      <c r="C112" s="1"/>
      <c r="D112" s="1"/>
      <c r="E112" s="1"/>
      <c r="F112" s="1"/>
      <c r="G112" s="1"/>
      <c r="H112" s="1"/>
      <c r="I112" s="1"/>
      <c r="J112" s="1"/>
      <c r="K112" s="1"/>
    </row>
    <row r="113" spans="3:11" customFormat="1">
      <c r="C113" s="1"/>
      <c r="D113" s="1"/>
      <c r="E113" s="1"/>
      <c r="F113" s="1"/>
      <c r="G113" s="1"/>
      <c r="H113" s="1"/>
      <c r="I113" s="1"/>
      <c r="J113" s="1"/>
      <c r="K113" s="1"/>
    </row>
    <row r="114" spans="3:11" customFormat="1">
      <c r="C114" s="1"/>
      <c r="D114" s="1"/>
      <c r="E114" s="1"/>
      <c r="F114" s="1"/>
      <c r="G114" s="1"/>
      <c r="H114" s="1"/>
      <c r="I114" s="1"/>
      <c r="J114" s="1"/>
      <c r="K114" s="1"/>
    </row>
    <row r="115" spans="3:11" customFormat="1">
      <c r="C115" s="1"/>
      <c r="D115" s="1"/>
      <c r="E115" s="1"/>
      <c r="F115" s="1"/>
      <c r="G115" s="1"/>
      <c r="H115" s="1"/>
      <c r="I115" s="1"/>
      <c r="J115" s="1"/>
      <c r="K115" s="1"/>
    </row>
    <row r="116" spans="3:11" customFormat="1">
      <c r="C116" s="1"/>
      <c r="D116" s="1"/>
      <c r="E116" s="1"/>
      <c r="F116" s="1"/>
      <c r="G116" s="1"/>
      <c r="H116" s="1"/>
      <c r="I116" s="1"/>
      <c r="J116" s="1"/>
      <c r="K116" s="1"/>
    </row>
    <row r="117" spans="3:11" customFormat="1">
      <c r="C117" s="1"/>
      <c r="D117" s="1"/>
      <c r="E117" s="1"/>
      <c r="F117" s="1"/>
      <c r="G117" s="1"/>
      <c r="H117" s="1"/>
      <c r="I117" s="1"/>
      <c r="J117" s="1"/>
      <c r="K117" s="1"/>
    </row>
    <row r="118" spans="3:11" customFormat="1">
      <c r="C118" s="1"/>
      <c r="D118" s="1"/>
      <c r="E118" s="1"/>
      <c r="F118" s="1"/>
      <c r="G118" s="1"/>
      <c r="H118" s="1"/>
      <c r="I118" s="1"/>
      <c r="J118" s="1"/>
      <c r="K118" s="1"/>
    </row>
    <row r="119" spans="3:11" customFormat="1">
      <c r="C119" s="1"/>
      <c r="D119" s="1"/>
      <c r="E119" s="1"/>
      <c r="F119" s="1"/>
      <c r="G119" s="1"/>
      <c r="H119" s="1"/>
      <c r="I119" s="1"/>
      <c r="J119" s="1"/>
      <c r="K119" s="1"/>
    </row>
    <row r="120" spans="3:11" customFormat="1">
      <c r="C120" s="1"/>
      <c r="D120" s="1"/>
      <c r="E120" s="1"/>
      <c r="F120" s="1"/>
      <c r="G120" s="1"/>
      <c r="H120" s="1"/>
      <c r="I120" s="1"/>
      <c r="J120" s="1"/>
      <c r="K120" s="1"/>
    </row>
    <row r="121" spans="3:11" customFormat="1">
      <c r="C121" s="1"/>
      <c r="D121" s="1"/>
      <c r="E121" s="1"/>
      <c r="F121" s="1"/>
      <c r="G121" s="1"/>
      <c r="H121" s="1"/>
      <c r="I121" s="1"/>
      <c r="J121" s="1"/>
      <c r="K121" s="1"/>
    </row>
    <row r="122" spans="3:11" customFormat="1">
      <c r="C122" s="1"/>
      <c r="D122" s="1"/>
      <c r="E122" s="1"/>
      <c r="F122" s="1"/>
      <c r="G122" s="1"/>
      <c r="H122" s="1"/>
      <c r="I122" s="1"/>
      <c r="J122" s="1"/>
      <c r="K122" s="1"/>
    </row>
    <row r="123" spans="3:11" customFormat="1">
      <c r="C123" s="1"/>
      <c r="D123" s="1"/>
      <c r="E123" s="1"/>
      <c r="F123" s="1"/>
      <c r="G123" s="1"/>
      <c r="H123" s="1"/>
      <c r="I123" s="1"/>
      <c r="J123" s="1"/>
      <c r="K123" s="1"/>
    </row>
    <row r="124" spans="3:11" customFormat="1">
      <c r="C124" s="1"/>
      <c r="D124" s="1"/>
      <c r="E124" s="1"/>
      <c r="F124" s="1"/>
      <c r="G124" s="1"/>
      <c r="H124" s="1"/>
      <c r="I124" s="1"/>
      <c r="J124" s="1"/>
      <c r="K124" s="1"/>
    </row>
    <row r="125" spans="3:11" customFormat="1">
      <c r="C125" s="1"/>
      <c r="D125" s="1"/>
      <c r="E125" s="1"/>
      <c r="F125" s="1"/>
      <c r="G125" s="1"/>
      <c r="H125" s="1"/>
      <c r="I125" s="1"/>
      <c r="J125" s="1"/>
      <c r="K125" s="1"/>
    </row>
    <row r="126" spans="3:11" customFormat="1">
      <c r="C126" s="1"/>
      <c r="D126" s="1"/>
      <c r="E126" s="1"/>
      <c r="F126" s="1"/>
      <c r="G126" s="1"/>
      <c r="H126" s="1"/>
      <c r="I126" s="1"/>
      <c r="J126" s="1"/>
      <c r="K126" s="1"/>
    </row>
    <row r="127" spans="3:11" customFormat="1">
      <c r="C127" s="1"/>
      <c r="D127" s="1"/>
      <c r="E127" s="1"/>
      <c r="F127" s="1"/>
      <c r="G127" s="1"/>
      <c r="H127" s="1"/>
      <c r="I127" s="1"/>
      <c r="J127" s="1"/>
      <c r="K127" s="1"/>
    </row>
    <row r="128" spans="3:11" customFormat="1">
      <c r="C128" s="1"/>
      <c r="D128" s="1"/>
      <c r="E128" s="1"/>
      <c r="F128" s="1"/>
      <c r="G128" s="1"/>
      <c r="H128" s="1"/>
      <c r="I128" s="1"/>
      <c r="J128" s="1"/>
      <c r="K128" s="1"/>
    </row>
    <row r="129" spans="3:11" customFormat="1">
      <c r="C129" s="1"/>
      <c r="D129" s="1"/>
      <c r="E129" s="1"/>
      <c r="F129" s="1"/>
      <c r="G129" s="1"/>
      <c r="H129" s="1"/>
      <c r="I129" s="1"/>
      <c r="J129" s="1"/>
      <c r="K129" s="1"/>
    </row>
    <row r="130" spans="3:11" customFormat="1">
      <c r="C130" s="1"/>
      <c r="D130" s="1"/>
      <c r="E130" s="1"/>
      <c r="F130" s="1"/>
      <c r="G130" s="1"/>
      <c r="H130" s="1"/>
      <c r="I130" s="1"/>
      <c r="J130" s="1"/>
      <c r="K130" s="1"/>
    </row>
    <row r="131" spans="3:11" customFormat="1">
      <c r="C131" s="1"/>
      <c r="D131" s="1"/>
      <c r="E131" s="1"/>
      <c r="F131" s="1"/>
      <c r="G131" s="1"/>
      <c r="H131" s="1"/>
      <c r="I131" s="1"/>
      <c r="J131" s="1"/>
      <c r="K131" s="1"/>
    </row>
    <row r="132" spans="3:11" customFormat="1">
      <c r="C132" s="1"/>
      <c r="D132" s="1"/>
      <c r="E132" s="1"/>
      <c r="F132" s="1"/>
      <c r="G132" s="1"/>
      <c r="H132" s="1"/>
      <c r="I132" s="1"/>
      <c r="J132" s="1"/>
      <c r="K132" s="1"/>
    </row>
    <row r="133" spans="3:11" customFormat="1">
      <c r="C133" s="1"/>
      <c r="D133" s="1"/>
      <c r="E133" s="1"/>
      <c r="F133" s="1"/>
      <c r="G133" s="1"/>
      <c r="H133" s="1"/>
      <c r="I133" s="1"/>
      <c r="J133" s="1"/>
      <c r="K133" s="1"/>
    </row>
    <row r="134" spans="3:11" customFormat="1">
      <c r="C134" s="1"/>
      <c r="D134" s="1"/>
      <c r="E134" s="1"/>
      <c r="F134" s="1"/>
      <c r="G134" s="1"/>
      <c r="H134" s="1"/>
      <c r="I134" s="1"/>
      <c r="J134" s="1"/>
      <c r="K134" s="1"/>
    </row>
    <row r="135" spans="3:11" customFormat="1">
      <c r="C135" s="1"/>
      <c r="D135" s="1"/>
      <c r="E135" s="1"/>
      <c r="F135" s="1"/>
      <c r="G135" s="1"/>
      <c r="H135" s="1"/>
      <c r="I135" s="1"/>
      <c r="J135" s="1"/>
      <c r="K135" s="1"/>
    </row>
    <row r="136" spans="3:11" customFormat="1">
      <c r="C136" s="1"/>
      <c r="D136" s="1"/>
      <c r="E136" s="1"/>
      <c r="F136" s="1"/>
      <c r="G136" s="1"/>
      <c r="H136" s="1"/>
      <c r="I136" s="1"/>
      <c r="J136" s="1"/>
      <c r="K136" s="1"/>
    </row>
    <row r="137" spans="3:11" customFormat="1">
      <c r="C137" s="1"/>
      <c r="D137" s="1"/>
      <c r="E137" s="1"/>
      <c r="F137" s="1"/>
      <c r="G137" s="1"/>
      <c r="H137" s="1"/>
      <c r="I137" s="1"/>
      <c r="J137" s="1"/>
      <c r="K137" s="1"/>
    </row>
    <row r="138" spans="3:11" customFormat="1">
      <c r="C138" s="1"/>
      <c r="D138" s="1"/>
      <c r="E138" s="1"/>
      <c r="F138" s="1"/>
      <c r="G138" s="1"/>
      <c r="H138" s="1"/>
      <c r="I138" s="1"/>
      <c r="J138" s="1"/>
      <c r="K138" s="1"/>
    </row>
    <row r="139" spans="3:11" customFormat="1">
      <c r="C139" s="1"/>
      <c r="D139" s="1"/>
      <c r="E139" s="1"/>
      <c r="F139" s="1"/>
      <c r="G139" s="1"/>
      <c r="H139" s="1"/>
      <c r="I139" s="1"/>
      <c r="J139" s="1"/>
      <c r="K139" s="1"/>
    </row>
    <row r="140" spans="3:11" customFormat="1">
      <c r="C140" s="1"/>
      <c r="D140" s="1"/>
      <c r="E140" s="1"/>
      <c r="F140" s="1"/>
      <c r="G140" s="1"/>
      <c r="H140" s="1"/>
      <c r="I140" s="1"/>
      <c r="J140" s="1"/>
      <c r="K140" s="1"/>
    </row>
    <row r="141" spans="3:11" customFormat="1">
      <c r="C141" s="1"/>
      <c r="D141" s="1"/>
      <c r="E141" s="1"/>
      <c r="F141" s="1"/>
      <c r="G141" s="1"/>
      <c r="H141" s="1"/>
      <c r="I141" s="1"/>
      <c r="J141" s="1"/>
      <c r="K141" s="1"/>
    </row>
    <row r="142" spans="3:11" customFormat="1">
      <c r="C142" s="1"/>
      <c r="D142" s="1"/>
      <c r="E142" s="1"/>
      <c r="F142" s="1"/>
      <c r="G142" s="1"/>
      <c r="H142" s="1"/>
      <c r="I142" s="1"/>
      <c r="J142" s="1"/>
      <c r="K142" s="1"/>
    </row>
    <row r="143" spans="3:11" customFormat="1">
      <c r="C143" s="1"/>
      <c r="D143" s="1"/>
      <c r="E143" s="1"/>
      <c r="F143" s="1"/>
      <c r="G143" s="1"/>
      <c r="H143" s="1"/>
      <c r="I143" s="1"/>
      <c r="J143" s="1"/>
      <c r="K143" s="1"/>
    </row>
    <row r="144" spans="3:11" customFormat="1">
      <c r="C144" s="1"/>
      <c r="D144" s="1"/>
      <c r="E144" s="1"/>
      <c r="F144" s="1"/>
      <c r="G144" s="1"/>
      <c r="H144" s="1"/>
      <c r="I144" s="1"/>
      <c r="J144" s="1"/>
      <c r="K144" s="1"/>
    </row>
    <row r="145" spans="3:11" customFormat="1">
      <c r="C145" s="1"/>
      <c r="D145" s="1"/>
      <c r="E145" s="1"/>
      <c r="F145" s="1"/>
      <c r="G145" s="1"/>
      <c r="H145" s="1"/>
      <c r="I145" s="1"/>
      <c r="J145" s="1"/>
      <c r="K145" s="1"/>
    </row>
    <row r="146" spans="3:11" customFormat="1">
      <c r="C146" s="1"/>
      <c r="D146" s="1"/>
      <c r="E146" s="1"/>
      <c r="F146" s="1"/>
      <c r="G146" s="1"/>
      <c r="H146" s="1"/>
      <c r="I146" s="1"/>
      <c r="J146" s="1"/>
      <c r="K146" s="1"/>
    </row>
    <row r="147" spans="3:11" customFormat="1">
      <c r="C147" s="1"/>
      <c r="D147" s="1"/>
      <c r="E147" s="1"/>
      <c r="F147" s="1"/>
      <c r="G147" s="1"/>
      <c r="H147" s="1"/>
      <c r="I147" s="1"/>
      <c r="J147" s="1"/>
      <c r="K147" s="1"/>
    </row>
    <row r="148" spans="3:11" customFormat="1">
      <c r="C148" s="1"/>
      <c r="D148" s="1"/>
      <c r="E148" s="1"/>
      <c r="F148" s="1"/>
      <c r="G148" s="1"/>
      <c r="H148" s="1"/>
      <c r="I148" s="1"/>
      <c r="J148" s="1"/>
      <c r="K148" s="1"/>
    </row>
    <row r="149" spans="3:11" customFormat="1">
      <c r="C149" s="1"/>
      <c r="D149" s="1"/>
      <c r="E149" s="1"/>
      <c r="F149" s="1"/>
      <c r="G149" s="1"/>
      <c r="H149" s="1"/>
      <c r="I149" s="1"/>
      <c r="J149" s="1"/>
      <c r="K149" s="1"/>
    </row>
    <row r="150" spans="3:11" customFormat="1">
      <c r="C150" s="1"/>
      <c r="D150" s="1"/>
      <c r="E150" s="1"/>
      <c r="F150" s="1"/>
      <c r="G150" s="1"/>
      <c r="H150" s="1"/>
      <c r="I150" s="1"/>
      <c r="J150" s="1"/>
      <c r="K150" s="1"/>
    </row>
    <row r="151" spans="3:11" customFormat="1">
      <c r="C151" s="1"/>
      <c r="D151" s="1"/>
      <c r="E151" s="1"/>
      <c r="F151" s="1"/>
      <c r="G151" s="1"/>
      <c r="H151" s="1"/>
      <c r="I151" s="1"/>
      <c r="J151" s="1"/>
      <c r="K151" s="1"/>
    </row>
    <row r="152" spans="3:11" customFormat="1">
      <c r="C152" s="1"/>
      <c r="D152" s="1"/>
      <c r="E152" s="1"/>
      <c r="F152" s="1"/>
      <c r="G152" s="1"/>
      <c r="H152" s="1"/>
      <c r="I152" s="1"/>
      <c r="J152" s="1"/>
      <c r="K152" s="1"/>
    </row>
    <row r="153" spans="3:11" customFormat="1">
      <c r="C153" s="1"/>
      <c r="D153" s="1"/>
      <c r="E153" s="1"/>
      <c r="F153" s="1"/>
      <c r="G153" s="1"/>
      <c r="H153" s="1"/>
      <c r="I153" s="1"/>
      <c r="J153" s="1"/>
      <c r="K153" s="1"/>
    </row>
    <row r="154" spans="3:11" customFormat="1">
      <c r="C154" s="1"/>
      <c r="D154" s="1"/>
      <c r="E154" s="1"/>
      <c r="F154" s="1"/>
      <c r="G154" s="1"/>
      <c r="H154" s="1"/>
      <c r="I154" s="1"/>
      <c r="J154" s="1"/>
      <c r="K154" s="1"/>
    </row>
    <row r="155" spans="3:11" customFormat="1">
      <c r="C155" s="1"/>
      <c r="D155" s="1"/>
      <c r="E155" s="1"/>
      <c r="F155" s="1"/>
      <c r="G155" s="1"/>
      <c r="H155" s="1"/>
      <c r="I155" s="1"/>
      <c r="J155" s="1"/>
      <c r="K155" s="1"/>
    </row>
    <row r="156" spans="3:11" customFormat="1">
      <c r="C156" s="1"/>
      <c r="D156" s="1"/>
      <c r="E156" s="1"/>
      <c r="F156" s="1"/>
      <c r="G156" s="1"/>
      <c r="H156" s="1"/>
      <c r="I156" s="1"/>
      <c r="J156" s="1"/>
      <c r="K156" s="1"/>
    </row>
    <row r="157" spans="3:11" customFormat="1">
      <c r="C157" s="1"/>
      <c r="D157" s="1"/>
      <c r="E157" s="1"/>
      <c r="F157" s="1"/>
      <c r="G157" s="1"/>
      <c r="H157" s="1"/>
      <c r="I157" s="1"/>
      <c r="J157" s="1"/>
      <c r="K157" s="1"/>
    </row>
    <row r="158" spans="3:11" customFormat="1">
      <c r="C158" s="1"/>
      <c r="D158" s="1"/>
      <c r="E158" s="1"/>
      <c r="F158" s="1"/>
      <c r="G158" s="1"/>
      <c r="H158" s="1"/>
      <c r="I158" s="1"/>
      <c r="J158" s="1"/>
      <c r="K158" s="1"/>
    </row>
    <row r="159" spans="3:11" customFormat="1">
      <c r="C159" s="1"/>
      <c r="D159" s="1"/>
      <c r="E159" s="1"/>
      <c r="F159" s="1"/>
      <c r="G159" s="1"/>
      <c r="H159" s="1"/>
      <c r="I159" s="1"/>
      <c r="J159" s="1"/>
      <c r="K159" s="1"/>
    </row>
  </sheetData>
  <mergeCells count="3">
    <mergeCell ref="C2:K2"/>
    <mergeCell ref="C3:K3"/>
    <mergeCell ref="C4:K4"/>
  </mergeCells>
  <conditionalFormatting sqref="E9 H7:K7 D28:L33 F5:J6 D35:K35 L9:L35 F9:K33 D10:E33">
    <cfRule type="cellIs" dxfId="423" priority="368" operator="equal">
      <formula>"CASI NUNCA"</formula>
    </cfRule>
    <cfRule type="cellIs" dxfId="422" priority="369" operator="equal">
      <formula>"NUNCA"</formula>
    </cfRule>
    <cfRule type="cellIs" dxfId="421" priority="370" operator="equal">
      <formula>"EN OCASIONES"</formula>
    </cfRule>
    <cfRule type="cellIs" dxfId="420" priority="371" operator="equal">
      <formula>"CASI SIEMPRE"</formula>
    </cfRule>
    <cfRule type="cellIs" dxfId="419" priority="372" operator="equal">
      <formula>"SIEMPRE"</formula>
    </cfRule>
  </conditionalFormatting>
  <conditionalFormatting sqref="G35 I35 K35 E35 L9:L35 K9:K33 I9:I33 G9:G33 E9:E33">
    <cfRule type="cellIs" dxfId="418" priority="363" operator="equal">
      <formula>$E$24</formula>
    </cfRule>
    <cfRule type="cellIs" dxfId="417" priority="364" operator="equal">
      <formula>"REQUIERE APOYO"</formula>
    </cfRule>
    <cfRule type="cellIs" dxfId="416" priority="365" operator="equal">
      <formula>"SUFICIENTE"</formula>
    </cfRule>
    <cfRule type="cellIs" dxfId="415" priority="366" operator="equal">
      <formula>"BUENO"</formula>
    </cfRule>
    <cfRule type="cellIs" dxfId="414" priority="367" operator="equal">
      <formula>"EXCELENTE"</formula>
    </cfRule>
  </conditionalFormatting>
  <conditionalFormatting sqref="L9:L35">
    <cfRule type="cellIs" dxfId="413" priority="359" operator="equal">
      <formula>"REQUIERE APOYO"</formula>
    </cfRule>
    <cfRule type="cellIs" dxfId="412" priority="360" operator="equal">
      <formula>"SUFICIENTE"</formula>
    </cfRule>
    <cfRule type="cellIs" dxfId="411" priority="361" operator="equal">
      <formula>"BUENO"</formula>
    </cfRule>
    <cfRule type="cellIs" dxfId="410" priority="362" operator="equal">
      <formula>"EXCELENTE"</formula>
    </cfRule>
  </conditionalFormatting>
  <conditionalFormatting sqref="L9:L35">
    <cfRule type="cellIs" dxfId="409" priority="357" operator="equal">
      <formula>$L$20</formula>
    </cfRule>
    <cfRule type="cellIs" dxfId="408" priority="358" operator="equal">
      <formula>$L$19</formula>
    </cfRule>
  </conditionalFormatting>
  <conditionalFormatting sqref="G35 I35 K35 E35 L8:L35 K9:K33 I9:I33 G9:G33 E9:E33">
    <cfRule type="cellIs" dxfId="407" priority="356" operator="greaterThanOrEqual">
      <formula>5</formula>
    </cfRule>
  </conditionalFormatting>
  <conditionalFormatting sqref="I35 E35 K35 G35 L9:L35 K9:K33 E9:E33 I9:I33 G9:G33">
    <cfRule type="cellIs" dxfId="406" priority="354" operator="greaterThanOrEqual">
      <formula>5</formula>
    </cfRule>
    <cfRule type="cellIs" dxfId="405" priority="355" operator="greaterThanOrEqual">
      <formula>5</formula>
    </cfRule>
  </conditionalFormatting>
  <conditionalFormatting sqref="I35 E35 K35 G35 L9:L35 K9:K33 E9:E33 I9:I33 G9:G33">
    <cfRule type="cellIs" dxfId="404" priority="352" operator="equal">
      <formula>$G$12</formula>
    </cfRule>
    <cfRule type="cellIs" dxfId="403" priority="353" operator="equal">
      <formula>$G$9</formula>
    </cfRule>
  </conditionalFormatting>
  <conditionalFormatting sqref="G35 I35 K35 E35 L9:L35 K9:K33 I9:I33 G9:G33 E9:E33">
    <cfRule type="cellIs" dxfId="402" priority="351" operator="equal">
      <formula>#REF!</formula>
    </cfRule>
  </conditionalFormatting>
  <conditionalFormatting sqref="G35 I35 K35 E35 L9:L35 K9:K33 I9:I33 G9:G33 E9:E33">
    <cfRule type="cellIs" dxfId="401" priority="346" operator="equal">
      <formula>$E$23</formula>
    </cfRule>
    <cfRule type="cellIs" dxfId="400" priority="347" operator="equal">
      <formula>"REQUIERE APOYO"</formula>
    </cfRule>
    <cfRule type="cellIs" dxfId="399" priority="348" operator="equal">
      <formula>"SUFICIENTE"</formula>
    </cfRule>
    <cfRule type="cellIs" dxfId="398" priority="349" operator="equal">
      <formula>"BUENO"</formula>
    </cfRule>
    <cfRule type="cellIs" dxfId="397" priority="350" operator="equal">
      <formula>"EXCELENTE"</formula>
    </cfRule>
  </conditionalFormatting>
  <conditionalFormatting sqref="G35 I35 K35 E35 L9:L35 K9:K33 I9:I33 G9:G33 E9:E33">
    <cfRule type="cellIs" dxfId="396" priority="345" operator="equal">
      <formula>$E$12</formula>
    </cfRule>
  </conditionalFormatting>
  <conditionalFormatting sqref="G9">
    <cfRule type="top10" dxfId="395" priority="342" bottom="1" rank="10"/>
  </conditionalFormatting>
  <conditionalFormatting sqref="I9">
    <cfRule type="top10" dxfId="394" priority="341" bottom="1" rank="10"/>
  </conditionalFormatting>
  <conditionalFormatting sqref="K9">
    <cfRule type="top10" dxfId="393" priority="340" bottom="1" rank="10"/>
  </conditionalFormatting>
  <conditionalFormatting sqref="G35 G10:G33">
    <cfRule type="top10" dxfId="392" priority="339" bottom="1" rank="10"/>
  </conditionalFormatting>
  <conditionalFormatting sqref="I35 I10:I33">
    <cfRule type="top10" dxfId="391" priority="338" bottom="1" rank="10"/>
  </conditionalFormatting>
  <conditionalFormatting sqref="K35 K10:K33">
    <cfRule type="top10" dxfId="390" priority="337" bottom="1" rank="10"/>
  </conditionalFormatting>
  <conditionalFormatting sqref="G11 G13 G15 G17 G19 G21 G23 G25 G35 G27:G33">
    <cfRule type="top10" dxfId="389" priority="336" bottom="1" rank="10"/>
  </conditionalFormatting>
  <conditionalFormatting sqref="I11 I13 I15 I17 I19 I21 I23 I25 I35 I27:I33">
    <cfRule type="top10" dxfId="388" priority="335" bottom="1" rank="10"/>
  </conditionalFormatting>
  <conditionalFormatting sqref="K11 K13 K15 K17 K19 K21 K23 K25 K35 K27:K33">
    <cfRule type="top10" dxfId="387" priority="334" bottom="1" rank="10"/>
  </conditionalFormatting>
  <conditionalFormatting sqref="H35 J35 D35 F35 D9:D33 J9:J33 H9:H33 F9:F33">
    <cfRule type="cellIs" dxfId="386" priority="269" operator="equal">
      <formula>"EXCELENTE"</formula>
    </cfRule>
    <cfRule type="cellIs" dxfId="385" priority="270" operator="equal">
      <formula>"REGULAR"</formula>
    </cfRule>
    <cfRule type="cellIs" dxfId="384" priority="271" operator="equal">
      <formula>"BIEN"</formula>
    </cfRule>
    <cfRule type="cellIs" dxfId="383" priority="272" operator="equal">
      <formula>"MAL"</formula>
    </cfRule>
    <cfRule type="cellIs" dxfId="382" priority="273" operator="equal">
      <formula>"REGULAR"</formula>
    </cfRule>
    <cfRule type="cellIs" dxfId="381" priority="274" operator="equal">
      <formula>"BIEN"</formula>
    </cfRule>
    <cfRule type="cellIs" dxfId="380" priority="275" operator="equal">
      <formula>"MUY BIEN"</formula>
    </cfRule>
    <cfRule type="cellIs" dxfId="379" priority="276" operator="equal">
      <formula>"MUY BIEN"</formula>
    </cfRule>
  </conditionalFormatting>
  <conditionalFormatting sqref="I35 E35 K35 G35 L9:L35 K9:K33 E9:E33 I9:I33 G9:G33">
    <cfRule type="cellIs" dxfId="378" priority="268" operator="lessThan">
      <formula>10</formula>
    </cfRule>
  </conditionalFormatting>
  <conditionalFormatting sqref="E9">
    <cfRule type="top10" dxfId="377" priority="267" bottom="1" rank="10"/>
  </conditionalFormatting>
  <conditionalFormatting sqref="E35 E10:E33">
    <cfRule type="top10" dxfId="376" priority="266" bottom="1" rank="10"/>
  </conditionalFormatting>
  <conditionalFormatting sqref="L9:L35">
    <cfRule type="top10" dxfId="375" priority="264" bottom="1" rank="10"/>
  </conditionalFormatting>
  <conditionalFormatting sqref="L10:L35">
    <cfRule type="top10" dxfId="374" priority="263" bottom="1" rank="10"/>
  </conditionalFormatting>
  <conditionalFormatting sqref="E11 E13 E15 E17 E19 E21 E23 E25 E35 E27:E33">
    <cfRule type="top10" dxfId="373" priority="259" bottom="1" rank="10"/>
  </conditionalFormatting>
  <conditionalFormatting sqref="L11 L13 L15 L17 L19 L21 L23 L25 L35 L27:L33">
    <cfRule type="top10" dxfId="372" priority="258" bottom="1" rank="10"/>
  </conditionalFormatting>
  <conditionalFormatting sqref="L9:L35">
    <cfRule type="cellIs" dxfId="371" priority="256" operator="equal">
      <formula>$L$35</formula>
    </cfRule>
    <cfRule type="cellIs" dxfId="370" priority="257" operator="lessThan">
      <formula>10</formula>
    </cfRule>
  </conditionalFormatting>
  <conditionalFormatting sqref="L9:L35">
    <cfRule type="cellIs" dxfId="369" priority="255" operator="equal">
      <formula>$L$9</formula>
    </cfRule>
  </conditionalFormatting>
  <conditionalFormatting sqref="L9">
    <cfRule type="top10" dxfId="368" priority="96" bottom="1" rank="10"/>
  </conditionalFormatting>
  <conditionalFormatting sqref="I35 K35 G35 K9:K33 I9:I33 G9:G33">
    <cfRule type="top10" dxfId="367" priority="573" bottom="1" rank="10"/>
  </conditionalFormatting>
  <conditionalFormatting sqref="L10:L33">
    <cfRule type="top10" dxfId="366" priority="7" bottom="1" rank="10"/>
  </conditionalFormatting>
  <conditionalFormatting sqref="G11 G13 G15 G17 G19 G21 G23 G25 G27 G29 G31 G33">
    <cfRule type="top10" dxfId="365" priority="6" bottom="1" rank="10"/>
  </conditionalFormatting>
  <conditionalFormatting sqref="I11 I13 I15 I17 I19 I21 I23 I25 I27 I29 I31 I33">
    <cfRule type="top10" dxfId="364" priority="5" bottom="1" rank="10"/>
  </conditionalFormatting>
  <conditionalFormatting sqref="K11 K13 K15 K17 K19 K21 K23 K25 K27 K29 K31 K33">
    <cfRule type="top10" dxfId="363" priority="4" bottom="1" rank="10"/>
  </conditionalFormatting>
  <conditionalFormatting sqref="E11 E13 E15 E17 E19 E21 E23 E25 E27 E29 E31 E33">
    <cfRule type="top10" dxfId="362" priority="3" bottom="1" rank="10"/>
  </conditionalFormatting>
  <conditionalFormatting sqref="L11 L13 L15 L17 L19 L21 L23 L25 L27 L29 L31 L33">
    <cfRule type="top10" dxfId="361" priority="2" bottom="1" rank="10"/>
  </conditionalFormatting>
  <conditionalFormatting sqref="B9:L33">
    <cfRule type="containsErrors" dxfId="360" priority="1">
      <formula>ISERROR(B9)</formula>
    </cfRule>
  </conditionalFormatting>
  <dataValidations count="2">
    <dataValidation type="list" allowBlank="1" showInputMessage="1" showErrorMessage="1" sqref="J35 H35 F35 F9:F33 H9:H33 J9:J33 D9:D33 D35">
      <formula1>$F$5:$J$5</formula1>
    </dataValidation>
    <dataValidation type="list" allowBlank="1" showInputMessage="1" showErrorMessage="1" sqref="H7:K7">
      <formula1>"SIEMPRE, CASI SIEMPRE, EN OCASIONES, CASI NUNCA, NUNCA"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8"/>
  <sheetViews>
    <sheetView workbookViewId="0">
      <selection activeCell="B24" sqref="B24"/>
    </sheetView>
  </sheetViews>
  <sheetFormatPr baseColWidth="10" defaultRowHeight="15"/>
  <cols>
    <col min="1" max="1" width="3.85546875" style="45" customWidth="1"/>
    <col min="2" max="2" width="35.42578125" customWidth="1"/>
    <col min="3" max="3" width="6.28515625" customWidth="1"/>
    <col min="4" max="4" width="5.28515625" customWidth="1"/>
    <col min="5" max="5" width="7.140625" customWidth="1"/>
    <col min="6" max="6" width="6.7109375" customWidth="1"/>
    <col min="7" max="7" width="8.7109375" customWidth="1"/>
    <col min="8" max="8" width="5.7109375" customWidth="1"/>
    <col min="9" max="9" width="8" customWidth="1"/>
    <col min="10" max="10" width="4.7109375" customWidth="1"/>
    <col min="11" max="11" width="7.140625" customWidth="1"/>
    <col min="12" max="12" width="4.28515625" customWidth="1"/>
    <col min="13" max="13" width="8.7109375" customWidth="1"/>
    <col min="14" max="14" width="4.85546875" customWidth="1"/>
    <col min="15" max="15" width="11.42578125" customWidth="1"/>
    <col min="16" max="16" width="4.5703125" customWidth="1"/>
    <col min="17" max="17" width="8.28515625" customWidth="1"/>
    <col min="18" max="18" width="4.7109375" customWidth="1"/>
    <col min="19" max="19" width="9.28515625" customWidth="1"/>
    <col min="20" max="20" width="3.85546875" customWidth="1"/>
    <col min="21" max="21" width="9.42578125" customWidth="1"/>
    <col min="22" max="22" width="4.28515625" customWidth="1"/>
    <col min="23" max="23" width="6.7109375" customWidth="1"/>
    <col min="24" max="24" width="24.85546875" style="1" customWidth="1"/>
    <col min="25" max="64" width="11.42578125" style="1"/>
  </cols>
  <sheetData>
    <row r="1" spans="1:64" ht="27.75" customHeight="1" thickBot="1">
      <c r="A1" s="34"/>
      <c r="B1" s="274" t="s">
        <v>37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6"/>
      <c r="P1" s="1"/>
      <c r="Q1" s="1"/>
      <c r="R1" s="1"/>
      <c r="S1" s="1"/>
      <c r="T1" s="1"/>
      <c r="U1" s="1"/>
      <c r="V1" s="1"/>
      <c r="W1" s="1"/>
    </row>
    <row r="2" spans="1:64" ht="19.5" customHeight="1">
      <c r="A2" s="35"/>
      <c r="B2" s="277" t="s">
        <v>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1"/>
      <c r="Q2" s="1"/>
      <c r="R2" s="1"/>
      <c r="S2" s="1"/>
      <c r="T2" s="1"/>
      <c r="U2" s="1"/>
      <c r="V2" s="1"/>
      <c r="W2" s="1"/>
    </row>
    <row r="3" spans="1:64" ht="6" customHeight="1">
      <c r="A3" s="34"/>
      <c r="B3" s="2"/>
      <c r="C3" s="3"/>
      <c r="D3" s="3"/>
      <c r="E3" s="3"/>
      <c r="F3" s="3"/>
      <c r="G3" s="4"/>
      <c r="H3" s="4"/>
      <c r="I3" s="4"/>
      <c r="J3" s="5"/>
      <c r="K3" s="4"/>
      <c r="L3" s="3"/>
      <c r="M3" s="3"/>
      <c r="N3" s="3"/>
      <c r="O3" s="4"/>
      <c r="P3" s="1"/>
      <c r="Q3" s="1"/>
      <c r="R3" s="1"/>
      <c r="S3" s="1"/>
      <c r="T3" s="1"/>
      <c r="U3" s="1"/>
      <c r="V3" s="1"/>
      <c r="W3" s="1"/>
    </row>
    <row r="4" spans="1:64" ht="21.75" customHeight="1">
      <c r="A4" s="34"/>
      <c r="B4" s="5"/>
      <c r="C4" s="5" t="s">
        <v>1</v>
      </c>
      <c r="D4" s="5"/>
      <c r="E4" s="36" t="s">
        <v>30</v>
      </c>
      <c r="F4" s="36" t="s">
        <v>31</v>
      </c>
      <c r="G4" s="36" t="s">
        <v>32</v>
      </c>
      <c r="H4" s="36" t="s">
        <v>33</v>
      </c>
      <c r="I4" s="37" t="s">
        <v>34</v>
      </c>
      <c r="J4" s="4"/>
      <c r="K4" s="4"/>
      <c r="L4" s="4"/>
      <c r="M4" s="4"/>
      <c r="N4" s="1"/>
      <c r="Q4" s="264" t="s">
        <v>101</v>
      </c>
      <c r="R4" s="264"/>
      <c r="S4" s="264"/>
      <c r="T4" s="264"/>
      <c r="U4" s="264"/>
      <c r="V4" s="264"/>
      <c r="W4" s="264"/>
      <c r="BL4"/>
    </row>
    <row r="5" spans="1:64" ht="9.75" customHeight="1" thickBot="1">
      <c r="A5" s="34"/>
      <c r="B5" s="5"/>
      <c r="C5" s="5"/>
      <c r="D5" s="5"/>
      <c r="E5" s="4"/>
      <c r="F5" s="5"/>
      <c r="G5" s="6"/>
      <c r="H5" s="6"/>
      <c r="I5" s="6"/>
      <c r="J5" s="6"/>
      <c r="K5" s="6"/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</row>
    <row r="6" spans="1:64" ht="15.75" customHeight="1" thickBot="1">
      <c r="A6" s="34"/>
      <c r="B6" s="278" t="s">
        <v>35</v>
      </c>
      <c r="C6" s="280" t="s">
        <v>36</v>
      </c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50"/>
      <c r="P6" s="51"/>
      <c r="Q6" s="51"/>
      <c r="R6" s="51"/>
      <c r="S6" s="51"/>
      <c r="T6" s="51"/>
      <c r="U6" s="51"/>
      <c r="V6" s="51"/>
      <c r="W6" s="52"/>
    </row>
    <row r="7" spans="1:64" ht="108.75" customHeight="1">
      <c r="A7" s="34"/>
      <c r="B7" s="279"/>
      <c r="C7" s="46" t="str">
        <f>[1]OBSERVACIONES!B7</f>
        <v xml:space="preserve">Participación en las actividades. </v>
      </c>
      <c r="D7" s="47" t="s">
        <v>2</v>
      </c>
      <c r="E7" s="46" t="str">
        <f>[1]OBSERVACIONES!B8</f>
        <v xml:space="preserve">Correcto uso de la herramienta. </v>
      </c>
      <c r="F7" s="47" t="s">
        <v>2</v>
      </c>
      <c r="G7" s="46" t="str">
        <f>[1]OBSERVACIONES!B9</f>
        <v xml:space="preserve">Limpieza y orden de las cabinas y taller. </v>
      </c>
      <c r="H7" s="47" t="s">
        <v>2</v>
      </c>
      <c r="I7" s="46" t="str">
        <f>[1]OBSERVACIONES!B10</f>
        <v xml:space="preserve">Aportación de ideas, toma de decisiones y soluciones tomadas. </v>
      </c>
      <c r="J7" s="47" t="s">
        <v>2</v>
      </c>
      <c r="K7" s="46" t="str">
        <f>[1]OBSERVACIONES!B11</f>
        <v xml:space="preserve">Colaboración con los compañeros. </v>
      </c>
      <c r="L7" s="47" t="s">
        <v>2</v>
      </c>
      <c r="M7" s="46" t="str">
        <f>[1]OBSERVACIONES!B12</f>
        <v xml:space="preserve">Responsabilidad en la asunción de tareas. </v>
      </c>
      <c r="N7" s="47" t="s">
        <v>2</v>
      </c>
      <c r="O7" s="46" t="str">
        <f>[1]OBSERVACIONES!B13</f>
        <v xml:space="preserve">Utilización de documentación para llegar a soluciones fundamentadas. </v>
      </c>
      <c r="P7" s="47" t="s">
        <v>2</v>
      </c>
      <c r="Q7" s="46" t="str">
        <f>[1]OBSERVACIONES!B14</f>
        <v xml:space="preserve">Aplicación de órdenes verbales. </v>
      </c>
      <c r="R7" s="47" t="s">
        <v>2</v>
      </c>
      <c r="S7" s="46" t="str">
        <f>[1]OBSERVACIONES!B15</f>
        <v xml:space="preserve">Actitud frente a las dificultades.(reparación de máquinas, etc). </v>
      </c>
      <c r="T7" s="47" t="s">
        <v>2</v>
      </c>
      <c r="U7" s="46" t="str">
        <f>[1]OBSERVACIONES!B16</f>
        <v xml:space="preserve">Aplica los conceptos para fundamentar las soluciones aportadas. </v>
      </c>
      <c r="V7" s="48" t="s">
        <v>2</v>
      </c>
      <c r="W7" s="49" t="s">
        <v>3</v>
      </c>
    </row>
    <row r="8" spans="1:64" ht="14.1" customHeight="1">
      <c r="A8" s="38">
        <v>1</v>
      </c>
      <c r="B8" s="41">
        <f>'ALUMNADO-FP Dual'!C3</f>
        <v>0</v>
      </c>
      <c r="C8" s="39"/>
      <c r="D8" s="40" t="str">
        <f>IF(C8="SIEMPRE",10,IF(C8="CASI SIEMPRE",9,IF(C8="EN OCASIONES",7,IF(C8="CASI NUNCA",6,IF(C8="NUNCA",5,IF(C8="",""))))))</f>
        <v/>
      </c>
      <c r="E8" s="39"/>
      <c r="F8" s="40" t="str">
        <f t="shared" ref="F8:H31" si="0">IF(E8="SIEMPRE",10,IF(E8="CASI SIEMPRE",9,IF(E8="EN OCASIONES",7,IF(E8="CASI NUNCA",6,IF(E8="NUNCA",5,IF(E8="",""))))))</f>
        <v/>
      </c>
      <c r="G8" s="39"/>
      <c r="H8" s="40" t="str">
        <f t="shared" si="0"/>
        <v/>
      </c>
      <c r="I8" s="39"/>
      <c r="J8" s="40" t="str">
        <f t="shared" ref="J8:L23" si="1">IF(I8="SIEMPRE",10,IF(I8="CASI SIEMPRE",9,IF(I8="EN OCASIONES",7,IF(I8="CASI NUNCA",6,IF(I8="NUNCA",5,IF(I8="",""))))))</f>
        <v/>
      </c>
      <c r="K8" s="39"/>
      <c r="L8" s="40" t="str">
        <f t="shared" si="1"/>
        <v/>
      </c>
      <c r="M8" s="39"/>
      <c r="N8" s="40" t="str">
        <f t="shared" ref="N8:P23" si="2">IF(M8="SIEMPRE",10,IF(M8="CASI SIEMPRE",9,IF(M8="EN OCASIONES",7,IF(M8="CASI NUNCA",6,IF(M8="NUNCA",5,IF(M8="",""))))))</f>
        <v/>
      </c>
      <c r="O8" s="39"/>
      <c r="P8" s="40" t="str">
        <f t="shared" si="2"/>
        <v/>
      </c>
      <c r="Q8" s="39"/>
      <c r="R8" s="40" t="str">
        <f t="shared" ref="R8:T23" si="3">IF(Q8="SIEMPRE",10,IF(Q8="CASI SIEMPRE",9,IF(Q8="EN OCASIONES",7,IF(Q8="CASI NUNCA",6,IF(Q8="NUNCA",5,IF(Q8="",""))))))</f>
        <v/>
      </c>
      <c r="S8" s="39"/>
      <c r="T8" s="40" t="str">
        <f t="shared" si="3"/>
        <v/>
      </c>
      <c r="U8" s="39"/>
      <c r="V8" s="40" t="str">
        <f t="shared" ref="V8:V23" si="4">IF(U8="SIEMPRE",10,IF(U8="CASI SIEMPRE",9,IF(U8="EN OCASIONES",7,IF(U8="CASI NUNCA",6,IF(U8="NUNCA",5,IF(U8="",""))))))</f>
        <v/>
      </c>
      <c r="W8" s="265" t="e">
        <f>+(D8+F8+H8+J8+L8+N8+P8+R8+T8+V8)/10</f>
        <v>#VALUE!</v>
      </c>
      <c r="X8" s="41">
        <f>B8</f>
        <v>0</v>
      </c>
    </row>
    <row r="9" spans="1:64" ht="14.1" customHeight="1">
      <c r="A9" s="42">
        <v>2</v>
      </c>
      <c r="B9" s="15">
        <f>'ALUMNADO-FP Dual'!C4</f>
        <v>0</v>
      </c>
      <c r="C9" s="43"/>
      <c r="D9" s="44" t="str">
        <f t="shared" ref="D9:D31" si="5">IF(C9="SIEMPRE",10,IF(C9="CASI SIEMPRE",9,IF(C9="EN OCASIONES",7,IF(C9="CASI NUNCA",6,IF(C9="NUNCA",5,IF(C9="",""))))))</f>
        <v/>
      </c>
      <c r="E9" s="43"/>
      <c r="F9" s="44" t="str">
        <f t="shared" si="0"/>
        <v/>
      </c>
      <c r="G9" s="43"/>
      <c r="H9" s="44" t="str">
        <f t="shared" si="0"/>
        <v/>
      </c>
      <c r="I9" s="43"/>
      <c r="J9" s="44" t="str">
        <f t="shared" si="1"/>
        <v/>
      </c>
      <c r="K9" s="43"/>
      <c r="L9" s="44" t="str">
        <f t="shared" si="1"/>
        <v/>
      </c>
      <c r="M9" s="43"/>
      <c r="N9" s="44" t="str">
        <f t="shared" si="2"/>
        <v/>
      </c>
      <c r="O9" s="43"/>
      <c r="P9" s="44" t="str">
        <f t="shared" si="2"/>
        <v/>
      </c>
      <c r="Q9" s="43"/>
      <c r="R9" s="44" t="str">
        <f t="shared" si="3"/>
        <v/>
      </c>
      <c r="S9" s="43"/>
      <c r="T9" s="44" t="str">
        <f t="shared" si="3"/>
        <v/>
      </c>
      <c r="U9" s="43"/>
      <c r="V9" s="44" t="str">
        <f t="shared" si="4"/>
        <v/>
      </c>
      <c r="W9" s="148" t="e">
        <f t="shared" ref="W9:W31" si="6">+(D9+F9+H9+J9+L9+N9+P9+R9+T9+V9)/10</f>
        <v>#VALUE!</v>
      </c>
      <c r="X9" s="15">
        <f t="shared" ref="X9:X26" si="7">B9</f>
        <v>0</v>
      </c>
    </row>
    <row r="10" spans="1:64" ht="14.1" customHeight="1">
      <c r="A10" s="38">
        <v>3</v>
      </c>
      <c r="B10" s="41">
        <f>'ALUMNADO-FP Dual'!C5</f>
        <v>0</v>
      </c>
      <c r="C10" s="39"/>
      <c r="D10" s="40" t="str">
        <f t="shared" si="5"/>
        <v/>
      </c>
      <c r="E10" s="39"/>
      <c r="F10" s="40" t="str">
        <f t="shared" si="0"/>
        <v/>
      </c>
      <c r="G10" s="39"/>
      <c r="H10" s="40" t="str">
        <f t="shared" si="0"/>
        <v/>
      </c>
      <c r="I10" s="39"/>
      <c r="J10" s="40" t="str">
        <f t="shared" si="1"/>
        <v/>
      </c>
      <c r="K10" s="39"/>
      <c r="L10" s="40" t="str">
        <f t="shared" si="1"/>
        <v/>
      </c>
      <c r="M10" s="39"/>
      <c r="N10" s="40" t="str">
        <f t="shared" si="2"/>
        <v/>
      </c>
      <c r="O10" s="39"/>
      <c r="P10" s="40" t="str">
        <f t="shared" si="2"/>
        <v/>
      </c>
      <c r="Q10" s="39"/>
      <c r="R10" s="40" t="str">
        <f t="shared" si="3"/>
        <v/>
      </c>
      <c r="S10" s="39"/>
      <c r="T10" s="40" t="str">
        <f t="shared" si="3"/>
        <v/>
      </c>
      <c r="U10" s="39"/>
      <c r="V10" s="40" t="str">
        <f t="shared" si="4"/>
        <v/>
      </c>
      <c r="W10" s="265" t="e">
        <f t="shared" si="6"/>
        <v>#VALUE!</v>
      </c>
      <c r="X10" s="41">
        <f t="shared" si="7"/>
        <v>0</v>
      </c>
    </row>
    <row r="11" spans="1:64" ht="14.1" customHeight="1">
      <c r="A11" s="42">
        <v>4</v>
      </c>
      <c r="B11" s="15" t="str">
        <f>'ALUMNADO-FP Dual'!C6</f>
        <v xml:space="preserve"> </v>
      </c>
      <c r="C11" s="43"/>
      <c r="D11" s="44" t="str">
        <f t="shared" si="5"/>
        <v/>
      </c>
      <c r="E11" s="43"/>
      <c r="F11" s="44" t="str">
        <f t="shared" si="0"/>
        <v/>
      </c>
      <c r="G11" s="43"/>
      <c r="H11" s="44" t="str">
        <f t="shared" si="0"/>
        <v/>
      </c>
      <c r="I11" s="43"/>
      <c r="J11" s="44" t="str">
        <f t="shared" si="1"/>
        <v/>
      </c>
      <c r="K11" s="43"/>
      <c r="L11" s="44" t="str">
        <f t="shared" si="1"/>
        <v/>
      </c>
      <c r="M11" s="43"/>
      <c r="N11" s="44" t="str">
        <f t="shared" si="2"/>
        <v/>
      </c>
      <c r="O11" s="43"/>
      <c r="P11" s="44" t="str">
        <f t="shared" si="2"/>
        <v/>
      </c>
      <c r="Q11" s="43"/>
      <c r="R11" s="44" t="str">
        <f t="shared" si="3"/>
        <v/>
      </c>
      <c r="S11" s="43"/>
      <c r="T11" s="44" t="str">
        <f t="shared" si="3"/>
        <v/>
      </c>
      <c r="U11" s="43"/>
      <c r="V11" s="44" t="str">
        <f t="shared" si="4"/>
        <v/>
      </c>
      <c r="W11" s="148" t="e">
        <f t="shared" si="6"/>
        <v>#VALUE!</v>
      </c>
      <c r="X11" s="15" t="str">
        <f t="shared" si="7"/>
        <v xml:space="preserve"> </v>
      </c>
    </row>
    <row r="12" spans="1:64" ht="14.1" customHeight="1">
      <c r="A12" s="38">
        <v>5</v>
      </c>
      <c r="B12" s="41">
        <f>'ALUMNADO-FP Dual'!C7</f>
        <v>0</v>
      </c>
      <c r="C12" s="39"/>
      <c r="D12" s="40" t="str">
        <f t="shared" si="5"/>
        <v/>
      </c>
      <c r="E12" s="39"/>
      <c r="F12" s="40" t="str">
        <f t="shared" si="0"/>
        <v/>
      </c>
      <c r="G12" s="39"/>
      <c r="H12" s="40" t="str">
        <f t="shared" si="0"/>
        <v/>
      </c>
      <c r="I12" s="39"/>
      <c r="J12" s="40" t="str">
        <f t="shared" si="1"/>
        <v/>
      </c>
      <c r="K12" s="39"/>
      <c r="L12" s="40" t="str">
        <f t="shared" si="1"/>
        <v/>
      </c>
      <c r="M12" s="39"/>
      <c r="N12" s="40" t="str">
        <f t="shared" si="2"/>
        <v/>
      </c>
      <c r="O12" s="39"/>
      <c r="P12" s="40" t="str">
        <f t="shared" si="2"/>
        <v/>
      </c>
      <c r="Q12" s="39"/>
      <c r="R12" s="40" t="str">
        <f t="shared" si="3"/>
        <v/>
      </c>
      <c r="S12" s="39"/>
      <c r="T12" s="40" t="str">
        <f t="shared" si="3"/>
        <v/>
      </c>
      <c r="U12" s="39"/>
      <c r="V12" s="40" t="str">
        <f t="shared" si="4"/>
        <v/>
      </c>
      <c r="W12" s="265" t="e">
        <f t="shared" si="6"/>
        <v>#VALUE!</v>
      </c>
      <c r="X12" s="41">
        <f t="shared" si="7"/>
        <v>0</v>
      </c>
    </row>
    <row r="13" spans="1:64" ht="14.1" customHeight="1">
      <c r="A13" s="42">
        <v>6</v>
      </c>
      <c r="B13" s="15">
        <f>'ALUMNADO-FP Dual'!C8</f>
        <v>0</v>
      </c>
      <c r="C13" s="43"/>
      <c r="D13" s="44" t="str">
        <f t="shared" si="5"/>
        <v/>
      </c>
      <c r="E13" s="43"/>
      <c r="F13" s="44" t="str">
        <f t="shared" si="0"/>
        <v/>
      </c>
      <c r="G13" s="43"/>
      <c r="H13" s="44" t="str">
        <f t="shared" si="0"/>
        <v/>
      </c>
      <c r="I13" s="43"/>
      <c r="J13" s="44" t="str">
        <f t="shared" si="1"/>
        <v/>
      </c>
      <c r="K13" s="43"/>
      <c r="L13" s="44" t="str">
        <f t="shared" si="1"/>
        <v/>
      </c>
      <c r="M13" s="43"/>
      <c r="N13" s="44" t="str">
        <f t="shared" si="2"/>
        <v/>
      </c>
      <c r="O13" s="43"/>
      <c r="P13" s="44" t="str">
        <f t="shared" si="2"/>
        <v/>
      </c>
      <c r="Q13" s="43"/>
      <c r="R13" s="44" t="str">
        <f t="shared" si="3"/>
        <v/>
      </c>
      <c r="S13" s="43"/>
      <c r="T13" s="44" t="str">
        <f t="shared" si="3"/>
        <v/>
      </c>
      <c r="U13" s="43"/>
      <c r="V13" s="44" t="str">
        <f t="shared" si="4"/>
        <v/>
      </c>
      <c r="W13" s="148" t="e">
        <f t="shared" si="6"/>
        <v>#VALUE!</v>
      </c>
      <c r="X13" s="15">
        <f t="shared" si="7"/>
        <v>0</v>
      </c>
    </row>
    <row r="14" spans="1:64" ht="14.1" customHeight="1">
      <c r="A14" s="38">
        <v>7</v>
      </c>
      <c r="B14" s="41">
        <f>'ALUMNADO-FP Dual'!C9</f>
        <v>0</v>
      </c>
      <c r="C14" s="39"/>
      <c r="D14" s="40" t="str">
        <f t="shared" si="5"/>
        <v/>
      </c>
      <c r="E14" s="39"/>
      <c r="F14" s="40" t="str">
        <f t="shared" si="0"/>
        <v/>
      </c>
      <c r="G14" s="39"/>
      <c r="H14" s="40" t="str">
        <f t="shared" si="0"/>
        <v/>
      </c>
      <c r="I14" s="39"/>
      <c r="J14" s="40" t="str">
        <f t="shared" si="1"/>
        <v/>
      </c>
      <c r="K14" s="39"/>
      <c r="L14" s="40" t="str">
        <f t="shared" si="1"/>
        <v/>
      </c>
      <c r="M14" s="39"/>
      <c r="N14" s="40" t="str">
        <f t="shared" si="2"/>
        <v/>
      </c>
      <c r="O14" s="39"/>
      <c r="P14" s="40" t="str">
        <f t="shared" si="2"/>
        <v/>
      </c>
      <c r="Q14" s="39"/>
      <c r="R14" s="40" t="str">
        <f t="shared" si="3"/>
        <v/>
      </c>
      <c r="S14" s="39"/>
      <c r="T14" s="40" t="str">
        <f t="shared" si="3"/>
        <v/>
      </c>
      <c r="U14" s="39"/>
      <c r="V14" s="40" t="str">
        <f t="shared" si="4"/>
        <v/>
      </c>
      <c r="W14" s="265" t="e">
        <f t="shared" si="6"/>
        <v>#VALUE!</v>
      </c>
      <c r="X14" s="41">
        <f t="shared" si="7"/>
        <v>0</v>
      </c>
    </row>
    <row r="15" spans="1:64" ht="14.1" customHeight="1">
      <c r="A15" s="42">
        <v>8</v>
      </c>
      <c r="B15" s="15">
        <f>'ALUMNADO-FP Dual'!C10</f>
        <v>0</v>
      </c>
      <c r="C15" s="43"/>
      <c r="D15" s="44" t="str">
        <f t="shared" si="5"/>
        <v/>
      </c>
      <c r="E15" s="43"/>
      <c r="F15" s="44" t="str">
        <f t="shared" si="0"/>
        <v/>
      </c>
      <c r="G15" s="43"/>
      <c r="H15" s="44" t="str">
        <f t="shared" si="0"/>
        <v/>
      </c>
      <c r="I15" s="43"/>
      <c r="J15" s="44" t="str">
        <f t="shared" si="1"/>
        <v/>
      </c>
      <c r="K15" s="43"/>
      <c r="L15" s="44" t="str">
        <f t="shared" si="1"/>
        <v/>
      </c>
      <c r="M15" s="43"/>
      <c r="N15" s="44" t="str">
        <f t="shared" si="2"/>
        <v/>
      </c>
      <c r="O15" s="43"/>
      <c r="P15" s="44" t="str">
        <f t="shared" si="2"/>
        <v/>
      </c>
      <c r="Q15" s="43"/>
      <c r="R15" s="44" t="str">
        <f t="shared" si="3"/>
        <v/>
      </c>
      <c r="S15" s="43"/>
      <c r="T15" s="44" t="str">
        <f t="shared" si="3"/>
        <v/>
      </c>
      <c r="U15" s="43"/>
      <c r="V15" s="44" t="str">
        <f t="shared" si="4"/>
        <v/>
      </c>
      <c r="W15" s="148" t="e">
        <f t="shared" si="6"/>
        <v>#VALUE!</v>
      </c>
      <c r="X15" s="15">
        <f t="shared" si="7"/>
        <v>0</v>
      </c>
    </row>
    <row r="16" spans="1:64" ht="14.1" customHeight="1">
      <c r="A16" s="38">
        <v>9</v>
      </c>
      <c r="B16" s="41">
        <f>'ALUMNADO-FP Dual'!C11</f>
        <v>0</v>
      </c>
      <c r="C16" s="39"/>
      <c r="D16" s="40" t="str">
        <f t="shared" si="5"/>
        <v/>
      </c>
      <c r="E16" s="39"/>
      <c r="F16" s="40" t="str">
        <f t="shared" si="0"/>
        <v/>
      </c>
      <c r="G16" s="39"/>
      <c r="H16" s="40" t="str">
        <f t="shared" si="0"/>
        <v/>
      </c>
      <c r="I16" s="39"/>
      <c r="J16" s="40" t="str">
        <f t="shared" si="1"/>
        <v/>
      </c>
      <c r="K16" s="39"/>
      <c r="L16" s="40" t="str">
        <f t="shared" si="1"/>
        <v/>
      </c>
      <c r="M16" s="39"/>
      <c r="N16" s="40" t="str">
        <f t="shared" si="2"/>
        <v/>
      </c>
      <c r="O16" s="39"/>
      <c r="P16" s="40" t="str">
        <f t="shared" si="2"/>
        <v/>
      </c>
      <c r="Q16" s="39"/>
      <c r="R16" s="40" t="str">
        <f t="shared" si="3"/>
        <v/>
      </c>
      <c r="S16" s="39"/>
      <c r="T16" s="40" t="str">
        <f t="shared" si="3"/>
        <v/>
      </c>
      <c r="U16" s="39"/>
      <c r="V16" s="40" t="str">
        <f t="shared" si="4"/>
        <v/>
      </c>
      <c r="W16" s="265" t="e">
        <f t="shared" si="6"/>
        <v>#VALUE!</v>
      </c>
      <c r="X16" s="41">
        <f t="shared" si="7"/>
        <v>0</v>
      </c>
    </row>
    <row r="17" spans="1:24" ht="14.1" customHeight="1">
      <c r="A17" s="42">
        <v>10</v>
      </c>
      <c r="B17" s="15">
        <f>'ALUMNADO-FP Dual'!C12</f>
        <v>0</v>
      </c>
      <c r="C17" s="43"/>
      <c r="D17" s="44" t="str">
        <f t="shared" si="5"/>
        <v/>
      </c>
      <c r="E17" s="43"/>
      <c r="F17" s="44" t="str">
        <f t="shared" si="0"/>
        <v/>
      </c>
      <c r="G17" s="43"/>
      <c r="H17" s="44" t="str">
        <f t="shared" si="0"/>
        <v/>
      </c>
      <c r="I17" s="43"/>
      <c r="J17" s="44" t="str">
        <f t="shared" si="1"/>
        <v/>
      </c>
      <c r="K17" s="43"/>
      <c r="L17" s="44" t="str">
        <f t="shared" si="1"/>
        <v/>
      </c>
      <c r="M17" s="43"/>
      <c r="N17" s="44" t="str">
        <f t="shared" si="2"/>
        <v/>
      </c>
      <c r="O17" s="43"/>
      <c r="P17" s="44" t="str">
        <f t="shared" si="2"/>
        <v/>
      </c>
      <c r="Q17" s="43"/>
      <c r="R17" s="44" t="str">
        <f t="shared" si="3"/>
        <v/>
      </c>
      <c r="S17" s="43"/>
      <c r="T17" s="44" t="str">
        <f t="shared" si="3"/>
        <v/>
      </c>
      <c r="U17" s="43"/>
      <c r="V17" s="44" t="str">
        <f t="shared" si="4"/>
        <v/>
      </c>
      <c r="W17" s="148" t="e">
        <f t="shared" si="6"/>
        <v>#VALUE!</v>
      </c>
      <c r="X17" s="15">
        <f t="shared" si="7"/>
        <v>0</v>
      </c>
    </row>
    <row r="18" spans="1:24" ht="14.1" customHeight="1">
      <c r="A18" s="38">
        <v>11</v>
      </c>
      <c r="B18" s="41">
        <f>'ALUMNADO-FP Dual'!C13</f>
        <v>0</v>
      </c>
      <c r="C18" s="39"/>
      <c r="D18" s="40" t="str">
        <f t="shared" si="5"/>
        <v/>
      </c>
      <c r="E18" s="39"/>
      <c r="F18" s="40" t="str">
        <f t="shared" si="0"/>
        <v/>
      </c>
      <c r="G18" s="39"/>
      <c r="H18" s="40" t="str">
        <f t="shared" si="0"/>
        <v/>
      </c>
      <c r="I18" s="39"/>
      <c r="J18" s="40" t="str">
        <f t="shared" si="1"/>
        <v/>
      </c>
      <c r="K18" s="39"/>
      <c r="L18" s="40" t="str">
        <f t="shared" si="1"/>
        <v/>
      </c>
      <c r="M18" s="39"/>
      <c r="N18" s="40" t="str">
        <f t="shared" si="2"/>
        <v/>
      </c>
      <c r="O18" s="39"/>
      <c r="P18" s="40" t="str">
        <f t="shared" si="2"/>
        <v/>
      </c>
      <c r="Q18" s="39"/>
      <c r="R18" s="40" t="str">
        <f t="shared" si="3"/>
        <v/>
      </c>
      <c r="S18" s="39"/>
      <c r="T18" s="40" t="str">
        <f t="shared" si="3"/>
        <v/>
      </c>
      <c r="U18" s="39"/>
      <c r="V18" s="40" t="str">
        <f t="shared" si="4"/>
        <v/>
      </c>
      <c r="W18" s="265" t="e">
        <f t="shared" si="6"/>
        <v>#VALUE!</v>
      </c>
      <c r="X18" s="41">
        <f t="shared" si="7"/>
        <v>0</v>
      </c>
    </row>
    <row r="19" spans="1:24" ht="14.1" customHeight="1">
      <c r="A19" s="42">
        <v>12</v>
      </c>
      <c r="B19" s="15">
        <f>'ALUMNADO-FP Dual'!C14</f>
        <v>0</v>
      </c>
      <c r="C19" s="43"/>
      <c r="D19" s="44" t="str">
        <f t="shared" si="5"/>
        <v/>
      </c>
      <c r="E19" s="43"/>
      <c r="F19" s="44" t="str">
        <f t="shared" si="0"/>
        <v/>
      </c>
      <c r="G19" s="43"/>
      <c r="H19" s="44" t="str">
        <f t="shared" si="0"/>
        <v/>
      </c>
      <c r="I19" s="43"/>
      <c r="J19" s="44" t="str">
        <f t="shared" si="1"/>
        <v/>
      </c>
      <c r="K19" s="43"/>
      <c r="L19" s="44" t="str">
        <f t="shared" si="1"/>
        <v/>
      </c>
      <c r="M19" s="43"/>
      <c r="N19" s="44" t="str">
        <f t="shared" si="2"/>
        <v/>
      </c>
      <c r="O19" s="43"/>
      <c r="P19" s="44" t="str">
        <f t="shared" si="2"/>
        <v/>
      </c>
      <c r="Q19" s="43"/>
      <c r="R19" s="44" t="str">
        <f t="shared" si="3"/>
        <v/>
      </c>
      <c r="S19" s="43"/>
      <c r="T19" s="44" t="str">
        <f t="shared" si="3"/>
        <v/>
      </c>
      <c r="U19" s="43"/>
      <c r="V19" s="44" t="str">
        <f t="shared" si="4"/>
        <v/>
      </c>
      <c r="W19" s="148" t="e">
        <f t="shared" si="6"/>
        <v>#VALUE!</v>
      </c>
      <c r="X19" s="15">
        <f t="shared" si="7"/>
        <v>0</v>
      </c>
    </row>
    <row r="20" spans="1:24" ht="14.1" customHeight="1">
      <c r="A20" s="38">
        <v>13</v>
      </c>
      <c r="B20" s="41">
        <f>'ALUMNADO-FP Dual'!C15</f>
        <v>0</v>
      </c>
      <c r="C20" s="39"/>
      <c r="D20" s="40" t="str">
        <f t="shared" si="5"/>
        <v/>
      </c>
      <c r="E20" s="39"/>
      <c r="F20" s="40" t="str">
        <f t="shared" si="0"/>
        <v/>
      </c>
      <c r="G20" s="39"/>
      <c r="H20" s="40" t="str">
        <f t="shared" si="0"/>
        <v/>
      </c>
      <c r="I20" s="39"/>
      <c r="J20" s="40" t="str">
        <f t="shared" si="1"/>
        <v/>
      </c>
      <c r="K20" s="39"/>
      <c r="L20" s="40" t="str">
        <f t="shared" si="1"/>
        <v/>
      </c>
      <c r="M20" s="39"/>
      <c r="N20" s="40" t="str">
        <f t="shared" si="2"/>
        <v/>
      </c>
      <c r="O20" s="39"/>
      <c r="P20" s="40" t="str">
        <f t="shared" si="2"/>
        <v/>
      </c>
      <c r="Q20" s="39"/>
      <c r="R20" s="40" t="str">
        <f t="shared" si="3"/>
        <v/>
      </c>
      <c r="S20" s="39"/>
      <c r="T20" s="40" t="str">
        <f t="shared" si="3"/>
        <v/>
      </c>
      <c r="U20" s="39"/>
      <c r="V20" s="40" t="str">
        <f t="shared" si="4"/>
        <v/>
      </c>
      <c r="W20" s="265" t="e">
        <f t="shared" si="6"/>
        <v>#VALUE!</v>
      </c>
      <c r="X20" s="41">
        <f t="shared" si="7"/>
        <v>0</v>
      </c>
    </row>
    <row r="21" spans="1:24" ht="14.1" customHeight="1">
      <c r="A21" s="42">
        <v>14</v>
      </c>
      <c r="B21" s="15">
        <f>'ALUMNADO-FP Dual'!C16</f>
        <v>0</v>
      </c>
      <c r="C21" s="43"/>
      <c r="D21" s="44" t="str">
        <f t="shared" si="5"/>
        <v/>
      </c>
      <c r="E21" s="43"/>
      <c r="F21" s="44" t="str">
        <f t="shared" si="0"/>
        <v/>
      </c>
      <c r="G21" s="43"/>
      <c r="H21" s="44" t="str">
        <f t="shared" si="0"/>
        <v/>
      </c>
      <c r="I21" s="43"/>
      <c r="J21" s="44" t="str">
        <f t="shared" si="1"/>
        <v/>
      </c>
      <c r="K21" s="43"/>
      <c r="L21" s="44" t="str">
        <f t="shared" si="1"/>
        <v/>
      </c>
      <c r="M21" s="43"/>
      <c r="N21" s="44" t="str">
        <f t="shared" si="2"/>
        <v/>
      </c>
      <c r="O21" s="43"/>
      <c r="P21" s="44" t="str">
        <f t="shared" si="2"/>
        <v/>
      </c>
      <c r="Q21" s="43"/>
      <c r="R21" s="44" t="str">
        <f t="shared" si="3"/>
        <v/>
      </c>
      <c r="S21" s="43"/>
      <c r="T21" s="44" t="str">
        <f t="shared" si="3"/>
        <v/>
      </c>
      <c r="U21" s="43"/>
      <c r="V21" s="44" t="str">
        <f t="shared" si="4"/>
        <v/>
      </c>
      <c r="W21" s="148" t="e">
        <f t="shared" si="6"/>
        <v>#VALUE!</v>
      </c>
      <c r="X21" s="15">
        <f t="shared" si="7"/>
        <v>0</v>
      </c>
    </row>
    <row r="22" spans="1:24" ht="14.1" customHeight="1">
      <c r="A22" s="38">
        <v>15</v>
      </c>
      <c r="B22" s="41">
        <f>'ALUMNADO-FP Dual'!C17</f>
        <v>0</v>
      </c>
      <c r="C22" s="39"/>
      <c r="D22" s="40" t="str">
        <f t="shared" si="5"/>
        <v/>
      </c>
      <c r="E22" s="39"/>
      <c r="F22" s="40" t="str">
        <f t="shared" si="0"/>
        <v/>
      </c>
      <c r="G22" s="39"/>
      <c r="H22" s="40" t="str">
        <f t="shared" si="0"/>
        <v/>
      </c>
      <c r="I22" s="39"/>
      <c r="J22" s="40" t="str">
        <f t="shared" si="1"/>
        <v/>
      </c>
      <c r="K22" s="39"/>
      <c r="L22" s="40" t="str">
        <f t="shared" si="1"/>
        <v/>
      </c>
      <c r="M22" s="39"/>
      <c r="N22" s="40" t="str">
        <f t="shared" si="2"/>
        <v/>
      </c>
      <c r="O22" s="39"/>
      <c r="P22" s="40" t="str">
        <f t="shared" si="2"/>
        <v/>
      </c>
      <c r="Q22" s="39"/>
      <c r="R22" s="40" t="str">
        <f t="shared" si="3"/>
        <v/>
      </c>
      <c r="S22" s="39"/>
      <c r="T22" s="40" t="str">
        <f t="shared" si="3"/>
        <v/>
      </c>
      <c r="U22" s="39"/>
      <c r="V22" s="40" t="str">
        <f t="shared" si="4"/>
        <v/>
      </c>
      <c r="W22" s="265" t="e">
        <f t="shared" si="6"/>
        <v>#VALUE!</v>
      </c>
      <c r="X22" s="41">
        <f t="shared" si="7"/>
        <v>0</v>
      </c>
    </row>
    <row r="23" spans="1:24" ht="14.1" customHeight="1">
      <c r="A23" s="42">
        <v>16</v>
      </c>
      <c r="B23" s="15">
        <f>'ALUMNADO-FP Dual'!C18</f>
        <v>0</v>
      </c>
      <c r="C23" s="43"/>
      <c r="D23" s="44" t="str">
        <f t="shared" si="5"/>
        <v/>
      </c>
      <c r="E23" s="43"/>
      <c r="F23" s="44" t="str">
        <f t="shared" si="0"/>
        <v/>
      </c>
      <c r="G23" s="43"/>
      <c r="H23" s="44" t="str">
        <f t="shared" si="0"/>
        <v/>
      </c>
      <c r="I23" s="43"/>
      <c r="J23" s="44" t="str">
        <f t="shared" si="1"/>
        <v/>
      </c>
      <c r="K23" s="43"/>
      <c r="L23" s="44" t="str">
        <f t="shared" si="1"/>
        <v/>
      </c>
      <c r="M23" s="43"/>
      <c r="N23" s="44" t="str">
        <f t="shared" si="2"/>
        <v/>
      </c>
      <c r="O23" s="43"/>
      <c r="P23" s="44" t="str">
        <f t="shared" si="2"/>
        <v/>
      </c>
      <c r="Q23" s="43"/>
      <c r="R23" s="44" t="str">
        <f t="shared" si="3"/>
        <v/>
      </c>
      <c r="S23" s="43"/>
      <c r="T23" s="44" t="str">
        <f t="shared" si="3"/>
        <v/>
      </c>
      <c r="U23" s="43"/>
      <c r="V23" s="44" t="str">
        <f t="shared" si="4"/>
        <v/>
      </c>
      <c r="W23" s="148" t="e">
        <f t="shared" si="6"/>
        <v>#VALUE!</v>
      </c>
      <c r="X23" s="15">
        <f t="shared" si="7"/>
        <v>0</v>
      </c>
    </row>
    <row r="24" spans="1:24" ht="14.1" customHeight="1">
      <c r="A24" s="38">
        <v>17</v>
      </c>
      <c r="B24" s="41">
        <f>'ALUMNADO-FP Dual'!C19</f>
        <v>0</v>
      </c>
      <c r="C24" s="39"/>
      <c r="D24" s="40" t="str">
        <f t="shared" si="5"/>
        <v/>
      </c>
      <c r="E24" s="39"/>
      <c r="F24" s="40" t="str">
        <f t="shared" si="0"/>
        <v/>
      </c>
      <c r="G24" s="39"/>
      <c r="H24" s="40" t="str">
        <f t="shared" si="0"/>
        <v/>
      </c>
      <c r="I24" s="39"/>
      <c r="J24" s="40" t="str">
        <f t="shared" ref="J24:J31" si="8">IF(I24="SIEMPRE",10,IF(I24="CASI SIEMPRE",9,IF(I24="EN OCASIONES",7,IF(I24="CASI NUNCA",6,IF(I24="NUNCA",5,IF(I24="",""))))))</f>
        <v/>
      </c>
      <c r="K24" s="39"/>
      <c r="L24" s="40" t="str">
        <f t="shared" ref="L24:L31" si="9">IF(K24="SIEMPRE",10,IF(K24="CASI SIEMPRE",9,IF(K24="EN OCASIONES",7,IF(K24="CASI NUNCA",6,IF(K24="NUNCA",5,IF(K24="",""))))))</f>
        <v/>
      </c>
      <c r="M24" s="39"/>
      <c r="N24" s="40" t="str">
        <f t="shared" ref="N24:N31" si="10">IF(M24="SIEMPRE",10,IF(M24="CASI SIEMPRE",9,IF(M24="EN OCASIONES",7,IF(M24="CASI NUNCA",6,IF(M24="NUNCA",5,IF(M24="",""))))))</f>
        <v/>
      </c>
      <c r="O24" s="39"/>
      <c r="P24" s="40" t="str">
        <f t="shared" ref="P24:P31" si="11">IF(O24="SIEMPRE",10,IF(O24="CASI SIEMPRE",9,IF(O24="EN OCASIONES",7,IF(O24="CASI NUNCA",6,IF(O24="NUNCA",5,IF(O24="",""))))))</f>
        <v/>
      </c>
      <c r="Q24" s="39"/>
      <c r="R24" s="40" t="str">
        <f t="shared" ref="R24:R31" si="12">IF(Q24="SIEMPRE",10,IF(Q24="CASI SIEMPRE",9,IF(Q24="EN OCASIONES",7,IF(Q24="CASI NUNCA",6,IF(Q24="NUNCA",5,IF(Q24="",""))))))</f>
        <v/>
      </c>
      <c r="S24" s="39"/>
      <c r="T24" s="40" t="str">
        <f t="shared" ref="T24:T31" si="13">IF(S24="SIEMPRE",10,IF(S24="CASI SIEMPRE",9,IF(S24="EN OCASIONES",7,IF(S24="CASI NUNCA",6,IF(S24="NUNCA",5,IF(S24="",""))))))</f>
        <v/>
      </c>
      <c r="U24" s="39"/>
      <c r="V24" s="40" t="str">
        <f t="shared" ref="V24:V31" si="14">IF(U24="SIEMPRE",10,IF(U24="CASI SIEMPRE",9,IF(U24="EN OCASIONES",7,IF(U24="CASI NUNCA",6,IF(U24="NUNCA",5,IF(U24="",""))))))</f>
        <v/>
      </c>
      <c r="W24" s="265" t="e">
        <f t="shared" si="6"/>
        <v>#VALUE!</v>
      </c>
      <c r="X24" s="41">
        <f t="shared" si="7"/>
        <v>0</v>
      </c>
    </row>
    <row r="25" spans="1:24" ht="14.1" customHeight="1">
      <c r="A25" s="42">
        <v>18</v>
      </c>
      <c r="B25" s="15">
        <f>'ALUMNADO-FP Dual'!C20</f>
        <v>0</v>
      </c>
      <c r="C25" s="43"/>
      <c r="D25" s="44" t="str">
        <f t="shared" si="5"/>
        <v/>
      </c>
      <c r="E25" s="43"/>
      <c r="F25" s="44" t="str">
        <f t="shared" si="0"/>
        <v/>
      </c>
      <c r="G25" s="43"/>
      <c r="H25" s="44" t="str">
        <f t="shared" si="0"/>
        <v/>
      </c>
      <c r="I25" s="43"/>
      <c r="J25" s="44" t="str">
        <f t="shared" si="8"/>
        <v/>
      </c>
      <c r="K25" s="43"/>
      <c r="L25" s="44" t="str">
        <f t="shared" si="9"/>
        <v/>
      </c>
      <c r="M25" s="43"/>
      <c r="N25" s="44" t="str">
        <f t="shared" si="10"/>
        <v/>
      </c>
      <c r="O25" s="43"/>
      <c r="P25" s="44" t="str">
        <f t="shared" si="11"/>
        <v/>
      </c>
      <c r="Q25" s="43"/>
      <c r="R25" s="44" t="str">
        <f t="shared" si="12"/>
        <v/>
      </c>
      <c r="S25" s="43"/>
      <c r="T25" s="44" t="str">
        <f t="shared" si="13"/>
        <v/>
      </c>
      <c r="U25" s="43"/>
      <c r="V25" s="44" t="str">
        <f t="shared" si="14"/>
        <v/>
      </c>
      <c r="W25" s="148" t="e">
        <f t="shared" si="6"/>
        <v>#VALUE!</v>
      </c>
      <c r="X25" s="15">
        <f t="shared" si="7"/>
        <v>0</v>
      </c>
    </row>
    <row r="26" spans="1:24" ht="14.1" customHeight="1">
      <c r="A26" s="38">
        <v>19</v>
      </c>
      <c r="B26" s="41">
        <f>'ALUMNADO-FP Dual'!C21</f>
        <v>0</v>
      </c>
      <c r="C26" s="39"/>
      <c r="D26" s="40" t="str">
        <f t="shared" si="5"/>
        <v/>
      </c>
      <c r="E26" s="39"/>
      <c r="F26" s="40" t="str">
        <f t="shared" si="0"/>
        <v/>
      </c>
      <c r="G26" s="39"/>
      <c r="H26" s="40" t="str">
        <f t="shared" si="0"/>
        <v/>
      </c>
      <c r="I26" s="39"/>
      <c r="J26" s="40" t="str">
        <f t="shared" si="8"/>
        <v/>
      </c>
      <c r="K26" s="39"/>
      <c r="L26" s="40" t="str">
        <f t="shared" si="9"/>
        <v/>
      </c>
      <c r="M26" s="39"/>
      <c r="N26" s="40" t="str">
        <f t="shared" si="10"/>
        <v/>
      </c>
      <c r="O26" s="39"/>
      <c r="P26" s="40" t="str">
        <f t="shared" si="11"/>
        <v/>
      </c>
      <c r="Q26" s="39"/>
      <c r="R26" s="40" t="str">
        <f t="shared" si="12"/>
        <v/>
      </c>
      <c r="S26" s="39"/>
      <c r="T26" s="40" t="str">
        <f t="shared" si="13"/>
        <v/>
      </c>
      <c r="U26" s="39"/>
      <c r="V26" s="40" t="str">
        <f t="shared" si="14"/>
        <v/>
      </c>
      <c r="W26" s="265" t="e">
        <f t="shared" si="6"/>
        <v>#VALUE!</v>
      </c>
      <c r="X26" s="41">
        <f t="shared" si="7"/>
        <v>0</v>
      </c>
    </row>
    <row r="27" spans="1:24" ht="14.1" customHeight="1">
      <c r="A27" s="42">
        <v>20</v>
      </c>
      <c r="B27" s="15">
        <f>'ALUMNADO-FP Dual'!C22</f>
        <v>0</v>
      </c>
      <c r="C27" s="43"/>
      <c r="D27" s="44" t="str">
        <f>IF(C27="SIEMPRE",10,IF(C27="CASI SIEMPRE",9,IF(C27="EN OCASIONES",7,IF(C27="CASI NUNCA",6,IF(C27="NUNCA",5,IF(C27="",""))))))</f>
        <v/>
      </c>
      <c r="E27" s="43"/>
      <c r="F27" s="44" t="str">
        <f>IF(E27="SIEMPRE",10,IF(E27="CASI SIEMPRE",9,IF(E27="EN OCASIONES",7,IF(E27="CASI NUNCA",6,IF(E27="NUNCA",5,IF(E27="",""))))))</f>
        <v/>
      </c>
      <c r="G27" s="43"/>
      <c r="H27" s="44" t="str">
        <f>IF(G27="SIEMPRE",10,IF(G27="CASI SIEMPRE",9,IF(G27="EN OCASIONES",7,IF(G27="CASI NUNCA",6,IF(G27="NUNCA",5,IF(G27="",""))))))</f>
        <v/>
      </c>
      <c r="I27" s="43"/>
      <c r="J27" s="44" t="str">
        <f t="shared" si="8"/>
        <v/>
      </c>
      <c r="K27" s="43"/>
      <c r="L27" s="44" t="str">
        <f t="shared" si="9"/>
        <v/>
      </c>
      <c r="M27" s="43"/>
      <c r="N27" s="44" t="str">
        <f t="shared" si="10"/>
        <v/>
      </c>
      <c r="O27" s="43"/>
      <c r="P27" s="44" t="str">
        <f t="shared" si="11"/>
        <v/>
      </c>
      <c r="Q27" s="43"/>
      <c r="R27" s="44" t="str">
        <f t="shared" si="12"/>
        <v/>
      </c>
      <c r="S27" s="43"/>
      <c r="T27" s="44" t="str">
        <f t="shared" si="13"/>
        <v/>
      </c>
      <c r="U27" s="43"/>
      <c r="V27" s="44" t="str">
        <f t="shared" si="14"/>
        <v/>
      </c>
      <c r="W27" s="148" t="e">
        <f t="shared" si="6"/>
        <v>#VALUE!</v>
      </c>
      <c r="X27" s="15">
        <f>B27</f>
        <v>0</v>
      </c>
    </row>
    <row r="28" spans="1:24">
      <c r="A28" s="38">
        <v>21</v>
      </c>
      <c r="B28" s="41">
        <f>'ALUMNADO-FP Dual'!C23</f>
        <v>0</v>
      </c>
      <c r="C28" s="39"/>
      <c r="D28" s="40" t="str">
        <f>IF(C28="SIEMPRE",10,IF(C28="CASI SIEMPRE",9,IF(C28="EN OCASIONES",7,IF(C28="CASI NUNCA",6,IF(C28="NUNCA",5,IF(C28="",""))))))</f>
        <v/>
      </c>
      <c r="E28" s="39"/>
      <c r="F28" s="40" t="str">
        <f>IF(E28="SIEMPRE",10,IF(E28="CASI SIEMPRE",9,IF(E28="EN OCASIONES",7,IF(E28="CASI NUNCA",6,IF(E28="NUNCA",5,IF(E28="",""))))))</f>
        <v/>
      </c>
      <c r="G28" s="39"/>
      <c r="H28" s="40" t="str">
        <f>IF(G28="SIEMPRE",10,IF(G28="CASI SIEMPRE",9,IF(G28="EN OCASIONES",7,IF(G28="CASI NUNCA",6,IF(G28="NUNCA",5,IF(G28="",""))))))</f>
        <v/>
      </c>
      <c r="I28" s="39"/>
      <c r="J28" s="40" t="str">
        <f t="shared" si="8"/>
        <v/>
      </c>
      <c r="K28" s="39"/>
      <c r="L28" s="40" t="str">
        <f t="shared" si="9"/>
        <v/>
      </c>
      <c r="M28" s="39"/>
      <c r="N28" s="40" t="str">
        <f t="shared" si="10"/>
        <v/>
      </c>
      <c r="O28" s="39"/>
      <c r="P28" s="40" t="str">
        <f t="shared" si="11"/>
        <v/>
      </c>
      <c r="Q28" s="39"/>
      <c r="R28" s="40" t="str">
        <f t="shared" si="12"/>
        <v/>
      </c>
      <c r="S28" s="39"/>
      <c r="T28" s="40" t="str">
        <f t="shared" si="13"/>
        <v/>
      </c>
      <c r="U28" s="39"/>
      <c r="V28" s="40" t="str">
        <f t="shared" si="14"/>
        <v/>
      </c>
      <c r="W28" s="265" t="e">
        <f t="shared" si="6"/>
        <v>#VALUE!</v>
      </c>
      <c r="X28" s="41">
        <f>B28</f>
        <v>0</v>
      </c>
    </row>
    <row r="29" spans="1:24" ht="14.1" customHeight="1">
      <c r="A29" s="42">
        <v>22</v>
      </c>
      <c r="B29" s="15">
        <f>'ALUMNADO-FP Dual'!C24</f>
        <v>0</v>
      </c>
      <c r="C29" s="43"/>
      <c r="D29" s="44" t="str">
        <f>IF(C29="SIEMPRE",10,IF(C29="CASI SIEMPRE",9,IF(C29="EN OCASIONES",7,IF(C29="CASI NUNCA",6,IF(C29="NUNCA",5,IF(C29="",""))))))</f>
        <v/>
      </c>
      <c r="E29" s="43"/>
      <c r="F29" s="44" t="str">
        <f>IF(E29="SIEMPRE",10,IF(E29="CASI SIEMPRE",9,IF(E29="EN OCASIONES",7,IF(E29="CASI NUNCA",6,IF(E29="NUNCA",5,IF(E29="",""))))))</f>
        <v/>
      </c>
      <c r="G29" s="43"/>
      <c r="H29" s="44" t="str">
        <f>IF(G29="SIEMPRE",10,IF(G29="CASI SIEMPRE",9,IF(G29="EN OCASIONES",7,IF(G29="CASI NUNCA",6,IF(G29="NUNCA",5,IF(G29="",""))))))</f>
        <v/>
      </c>
      <c r="I29" s="43"/>
      <c r="J29" s="44" t="str">
        <f t="shared" si="8"/>
        <v/>
      </c>
      <c r="K29" s="43"/>
      <c r="L29" s="44" t="str">
        <f t="shared" si="9"/>
        <v/>
      </c>
      <c r="M29" s="43"/>
      <c r="N29" s="44" t="str">
        <f t="shared" si="10"/>
        <v/>
      </c>
      <c r="O29" s="43"/>
      <c r="P29" s="44" t="str">
        <f t="shared" si="11"/>
        <v/>
      </c>
      <c r="Q29" s="43"/>
      <c r="R29" s="44" t="str">
        <f t="shared" si="12"/>
        <v/>
      </c>
      <c r="S29" s="43"/>
      <c r="T29" s="44" t="str">
        <f t="shared" si="13"/>
        <v/>
      </c>
      <c r="U29" s="43"/>
      <c r="V29" s="44" t="str">
        <f t="shared" si="14"/>
        <v/>
      </c>
      <c r="W29" s="148" t="e">
        <f t="shared" si="6"/>
        <v>#VALUE!</v>
      </c>
      <c r="X29" s="15">
        <f>B29</f>
        <v>0</v>
      </c>
    </row>
    <row r="30" spans="1:24">
      <c r="A30" s="38">
        <v>23</v>
      </c>
      <c r="B30" s="41">
        <f>'ALUMNADO-FP Dual'!C25</f>
        <v>0</v>
      </c>
      <c r="C30" s="39"/>
      <c r="D30" s="40" t="str">
        <f>IF(C30="SIEMPRE",10,IF(C30="CASI SIEMPRE",9,IF(C30="EN OCASIONES",7,IF(C30="CASI NUNCA",6,IF(C30="NUNCA",5,IF(C30="",""))))))</f>
        <v/>
      </c>
      <c r="E30" s="39"/>
      <c r="F30" s="40" t="str">
        <f>IF(E30="SIEMPRE",10,IF(E30="CASI SIEMPRE",9,IF(E30="EN OCASIONES",7,IF(E30="CASI NUNCA",6,IF(E30="NUNCA",5,IF(E30="",""))))))</f>
        <v/>
      </c>
      <c r="G30" s="39"/>
      <c r="H30" s="40" t="str">
        <f>IF(G30="SIEMPRE",10,IF(G30="CASI SIEMPRE",9,IF(G30="EN OCASIONES",7,IF(G30="CASI NUNCA",6,IF(G30="NUNCA",5,IF(G30="",""))))))</f>
        <v/>
      </c>
      <c r="I30" s="39"/>
      <c r="J30" s="40" t="str">
        <f t="shared" si="8"/>
        <v/>
      </c>
      <c r="K30" s="39"/>
      <c r="L30" s="40" t="str">
        <f t="shared" si="9"/>
        <v/>
      </c>
      <c r="M30" s="39"/>
      <c r="N30" s="40" t="str">
        <f t="shared" si="10"/>
        <v/>
      </c>
      <c r="O30" s="39"/>
      <c r="P30" s="40" t="str">
        <f t="shared" si="11"/>
        <v/>
      </c>
      <c r="Q30" s="39"/>
      <c r="R30" s="40" t="str">
        <f t="shared" si="12"/>
        <v/>
      </c>
      <c r="S30" s="39"/>
      <c r="T30" s="40" t="str">
        <f t="shared" si="13"/>
        <v/>
      </c>
      <c r="U30" s="39"/>
      <c r="V30" s="40" t="str">
        <f t="shared" si="14"/>
        <v/>
      </c>
      <c r="W30" s="265" t="e">
        <f t="shared" si="6"/>
        <v>#VALUE!</v>
      </c>
      <c r="X30" s="41">
        <f>B30</f>
        <v>0</v>
      </c>
    </row>
    <row r="31" spans="1:24" ht="14.1" customHeight="1">
      <c r="A31" s="42">
        <v>24</v>
      </c>
      <c r="B31" s="15">
        <f>'ALUMNADO-FP Dual'!C26</f>
        <v>0</v>
      </c>
      <c r="C31" s="43"/>
      <c r="D31" s="44" t="str">
        <f t="shared" si="5"/>
        <v/>
      </c>
      <c r="E31" s="43"/>
      <c r="F31" s="44" t="str">
        <f t="shared" si="0"/>
        <v/>
      </c>
      <c r="G31" s="43"/>
      <c r="H31" s="44" t="str">
        <f t="shared" si="0"/>
        <v/>
      </c>
      <c r="I31" s="43"/>
      <c r="J31" s="44" t="str">
        <f t="shared" si="8"/>
        <v/>
      </c>
      <c r="K31" s="43"/>
      <c r="L31" s="44" t="str">
        <f t="shared" si="9"/>
        <v/>
      </c>
      <c r="M31" s="43"/>
      <c r="N31" s="44" t="str">
        <f t="shared" si="10"/>
        <v/>
      </c>
      <c r="O31" s="43"/>
      <c r="P31" s="44" t="str">
        <f t="shared" si="11"/>
        <v/>
      </c>
      <c r="Q31" s="43"/>
      <c r="R31" s="44" t="str">
        <f t="shared" si="12"/>
        <v/>
      </c>
      <c r="S31" s="43"/>
      <c r="T31" s="44" t="str">
        <f t="shared" si="13"/>
        <v/>
      </c>
      <c r="U31" s="43"/>
      <c r="V31" s="44" t="str">
        <f t="shared" si="14"/>
        <v/>
      </c>
      <c r="W31" s="148" t="e">
        <f t="shared" si="6"/>
        <v>#VALUE!</v>
      </c>
      <c r="X31" s="15">
        <f>B31</f>
        <v>0</v>
      </c>
    </row>
    <row r="32" spans="1:24" s="1" customFormat="1" ht="108.75" customHeight="1">
      <c r="A32" s="34"/>
      <c r="C32" s="46" t="str">
        <f>C7</f>
        <v xml:space="preserve">Participación en las actividades. </v>
      </c>
      <c r="D32" s="47" t="str">
        <f>D7</f>
        <v>NÚMERICO</v>
      </c>
      <c r="E32" s="46" t="str">
        <f t="shared" ref="E32:V32" si="15">E7</f>
        <v xml:space="preserve">Correcto uso de la herramienta. </v>
      </c>
      <c r="F32" s="47" t="str">
        <f t="shared" si="15"/>
        <v>NÚMERICO</v>
      </c>
      <c r="G32" s="46" t="str">
        <f t="shared" si="15"/>
        <v xml:space="preserve">Limpieza y orden de las cabinas y taller. </v>
      </c>
      <c r="H32" s="47" t="str">
        <f t="shared" si="15"/>
        <v>NÚMERICO</v>
      </c>
      <c r="I32" s="46" t="str">
        <f t="shared" si="15"/>
        <v xml:space="preserve">Aportación de ideas, toma de decisiones y soluciones tomadas. </v>
      </c>
      <c r="J32" s="47" t="str">
        <f t="shared" si="15"/>
        <v>NÚMERICO</v>
      </c>
      <c r="K32" s="46" t="str">
        <f t="shared" si="15"/>
        <v xml:space="preserve">Colaboración con los compañeros. </v>
      </c>
      <c r="L32" s="47" t="str">
        <f t="shared" si="15"/>
        <v>NÚMERICO</v>
      </c>
      <c r="M32" s="46" t="str">
        <f t="shared" si="15"/>
        <v xml:space="preserve">Responsabilidad en la asunción de tareas. </v>
      </c>
      <c r="N32" s="47" t="str">
        <f t="shared" si="15"/>
        <v>NÚMERICO</v>
      </c>
      <c r="O32" s="46" t="str">
        <f t="shared" si="15"/>
        <v xml:space="preserve">Utilización de documentación para llegar a soluciones fundamentadas. </v>
      </c>
      <c r="P32" s="47" t="str">
        <f t="shared" si="15"/>
        <v>NÚMERICO</v>
      </c>
      <c r="Q32" s="46" t="str">
        <f t="shared" si="15"/>
        <v xml:space="preserve">Aplicación de órdenes verbales. </v>
      </c>
      <c r="R32" s="47" t="str">
        <f t="shared" si="15"/>
        <v>NÚMERICO</v>
      </c>
      <c r="S32" s="46" t="str">
        <f t="shared" si="15"/>
        <v xml:space="preserve">Actitud frente a las dificultades.(reparación de máquinas, etc). </v>
      </c>
      <c r="T32" s="47" t="str">
        <f t="shared" si="15"/>
        <v>NÚMERICO</v>
      </c>
      <c r="U32" s="46" t="str">
        <f t="shared" si="15"/>
        <v xml:space="preserve">Aplica los conceptos para fundamentar las soluciones aportadas. </v>
      </c>
      <c r="V32" s="47" t="str">
        <f t="shared" si="15"/>
        <v>NÚMERICO</v>
      </c>
      <c r="W32" s="1" t="s">
        <v>5</v>
      </c>
    </row>
    <row r="33" spans="1:1" s="1" customFormat="1">
      <c r="A33" s="34"/>
    </row>
    <row r="34" spans="1:1" s="1" customFormat="1">
      <c r="A34" s="34"/>
    </row>
    <row r="35" spans="1:1" s="1" customFormat="1">
      <c r="A35" s="34"/>
    </row>
    <row r="36" spans="1:1" s="1" customFormat="1">
      <c r="A36" s="34"/>
    </row>
    <row r="37" spans="1:1" s="1" customFormat="1">
      <c r="A37" s="34"/>
    </row>
    <row r="38" spans="1:1" s="1" customFormat="1">
      <c r="A38" s="34"/>
    </row>
    <row r="39" spans="1:1" s="1" customFormat="1">
      <c r="A39" s="34"/>
    </row>
    <row r="40" spans="1:1" s="1" customFormat="1">
      <c r="A40" s="34"/>
    </row>
    <row r="41" spans="1:1" s="1" customFormat="1">
      <c r="A41" s="34"/>
    </row>
    <row r="42" spans="1:1" s="1" customFormat="1">
      <c r="A42" s="34"/>
    </row>
    <row r="43" spans="1:1" s="1" customFormat="1">
      <c r="A43" s="34"/>
    </row>
    <row r="44" spans="1:1" s="1" customFormat="1">
      <c r="A44" s="34"/>
    </row>
    <row r="45" spans="1:1" s="1" customFormat="1">
      <c r="A45" s="34"/>
    </row>
    <row r="46" spans="1:1" s="1" customFormat="1">
      <c r="A46" s="34"/>
    </row>
    <row r="47" spans="1:1" s="1" customFormat="1">
      <c r="A47" s="34"/>
    </row>
    <row r="48" spans="1:1" s="1" customFormat="1">
      <c r="A48" s="34"/>
    </row>
    <row r="49" spans="1:1" s="1" customFormat="1">
      <c r="A49" s="34"/>
    </row>
    <row r="50" spans="1:1" s="1" customFormat="1">
      <c r="A50" s="34"/>
    </row>
    <row r="51" spans="1:1" s="1" customFormat="1">
      <c r="A51" s="34"/>
    </row>
    <row r="52" spans="1:1" s="1" customFormat="1">
      <c r="A52" s="34"/>
    </row>
    <row r="53" spans="1:1" s="1" customFormat="1">
      <c r="A53" s="34"/>
    </row>
    <row r="54" spans="1:1" s="1" customFormat="1">
      <c r="A54" s="34"/>
    </row>
    <row r="55" spans="1:1" s="1" customFormat="1">
      <c r="A55" s="34"/>
    </row>
    <row r="56" spans="1:1" s="1" customFormat="1">
      <c r="A56" s="34"/>
    </row>
    <row r="57" spans="1:1" s="1" customFormat="1">
      <c r="A57" s="34"/>
    </row>
    <row r="58" spans="1:1" s="1" customFormat="1">
      <c r="A58" s="34"/>
    </row>
    <row r="59" spans="1:1" s="1" customFormat="1">
      <c r="A59" s="34"/>
    </row>
    <row r="60" spans="1:1" s="1" customFormat="1">
      <c r="A60" s="34"/>
    </row>
    <row r="61" spans="1:1" s="1" customFormat="1">
      <c r="A61" s="34"/>
    </row>
    <row r="62" spans="1:1" s="1" customFormat="1">
      <c r="A62" s="34"/>
    </row>
    <row r="63" spans="1:1" s="1" customFormat="1">
      <c r="A63" s="34"/>
    </row>
    <row r="64" spans="1:1" s="1" customFormat="1">
      <c r="A64" s="34"/>
    </row>
    <row r="65" spans="1:15" s="1" customFormat="1">
      <c r="A65" s="34"/>
    </row>
    <row r="66" spans="1:15" s="1" customFormat="1">
      <c r="A66" s="34"/>
    </row>
    <row r="67" spans="1:15" s="1" customFormat="1">
      <c r="A67" s="34"/>
    </row>
    <row r="68" spans="1:15" s="1" customFormat="1">
      <c r="A68" s="34"/>
    </row>
    <row r="69" spans="1:15" s="1" customFormat="1">
      <c r="A69" s="34"/>
    </row>
    <row r="70" spans="1:15" s="1" customFormat="1">
      <c r="A70" s="34"/>
    </row>
    <row r="71" spans="1:15" s="1" customFormat="1">
      <c r="A71" s="34"/>
    </row>
    <row r="72" spans="1:15" s="1" customFormat="1">
      <c r="A72" s="34"/>
    </row>
    <row r="73" spans="1:15" s="1" customFormat="1">
      <c r="A73" s="34"/>
    </row>
    <row r="74" spans="1:15" s="1" customFormat="1">
      <c r="A74" s="34"/>
    </row>
    <row r="75" spans="1:15" s="1" customFormat="1">
      <c r="A75" s="34"/>
    </row>
    <row r="76" spans="1:15" s="1" customFormat="1">
      <c r="A76" s="34"/>
    </row>
    <row r="77" spans="1:15" s="1" customFormat="1">
      <c r="A77" s="34"/>
    </row>
    <row r="78" spans="1:15" s="1" customFormat="1">
      <c r="A78" s="34"/>
    </row>
    <row r="79" spans="1:15" s="1" customFormat="1">
      <c r="A79" s="34"/>
    </row>
    <row r="80" spans="1:15" s="1" customFormat="1">
      <c r="A80" s="45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1" customFormat="1">
      <c r="A81" s="45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1" customFormat="1">
      <c r="A82" s="45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1" customFormat="1">
      <c r="A83" s="45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1" customFormat="1">
      <c r="A84" s="45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1" customFormat="1">
      <c r="A85" s="4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s="1" customFormat="1">
      <c r="A86" s="45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s="1" customFormat="1">
      <c r="A87" s="45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s="1" customFormat="1">
      <c r="A88" s="45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</sheetData>
  <mergeCells count="4">
    <mergeCell ref="B1:O1"/>
    <mergeCell ref="B2:O2"/>
    <mergeCell ref="B6:B7"/>
    <mergeCell ref="C6:N6"/>
  </mergeCells>
  <conditionalFormatting sqref="G5:K5 E4:I4 C8:X31">
    <cfRule type="cellIs" dxfId="359" priority="23" operator="equal">
      <formula>"CASI NUNCA"</formula>
    </cfRule>
    <cfRule type="cellIs" dxfId="358" priority="24" operator="equal">
      <formula>"NUNCA"</formula>
    </cfRule>
    <cfRule type="cellIs" dxfId="357" priority="25" operator="equal">
      <formula>"EN OCASIONES"</formula>
    </cfRule>
    <cfRule type="cellIs" dxfId="356" priority="26" operator="equal">
      <formula>"CASI SIEMPRE"</formula>
    </cfRule>
    <cfRule type="cellIs" dxfId="355" priority="27" operator="equal">
      <formula>"SIEMPRE"</formula>
    </cfRule>
  </conditionalFormatting>
  <conditionalFormatting sqref="D8:D31 F8:F31 H8:H31 J8:J31 L8:L31 N8:N31 P8:P31 R8:R31 T8:T31 V8:X31">
    <cfRule type="cellIs" dxfId="354" priority="17" operator="equal">
      <formula>$D$23</formula>
    </cfRule>
    <cfRule type="cellIs" dxfId="353" priority="18" operator="equal">
      <formula>"REQUIERE APOYO"</formula>
    </cfRule>
    <cfRule type="cellIs" dxfId="352" priority="19" operator="equal">
      <formula>"SUFICIENTE"</formula>
    </cfRule>
    <cfRule type="cellIs" dxfId="351" priority="20" operator="equal">
      <formula>"BUENO"</formula>
    </cfRule>
    <cfRule type="cellIs" dxfId="350" priority="21" operator="equal">
      <formula>"EXCELENTE"</formula>
    </cfRule>
  </conditionalFormatting>
  <conditionalFormatting sqref="W8:W31">
    <cfRule type="cellIs" dxfId="349" priority="13" operator="equal">
      <formula>"REQUIERE APOYO"</formula>
    </cfRule>
    <cfRule type="cellIs" dxfId="348" priority="14" operator="equal">
      <formula>"SUFICIENTE"</formula>
    </cfRule>
    <cfRule type="cellIs" dxfId="347" priority="15" operator="equal">
      <formula>"BUENO"</formula>
    </cfRule>
    <cfRule type="cellIs" dxfId="346" priority="16" operator="equal">
      <formula>"EXCELENTE"</formula>
    </cfRule>
    <cfRule type="containsErrors" dxfId="345" priority="2">
      <formula>ISERROR(W8)</formula>
    </cfRule>
  </conditionalFormatting>
  <conditionalFormatting sqref="D8:D31 F8:F31 H8:H31 J8:J31 L8:L31 N8:N31 P8:P31 R8:R31 T8:T31 V8:X31">
    <cfRule type="cellIs" dxfId="344" priority="12" operator="equal">
      <formula>$D$12</formula>
    </cfRule>
  </conditionalFormatting>
  <conditionalFormatting sqref="W8:W31">
    <cfRule type="cellIs" dxfId="343" priority="9" operator="equal">
      <formula>$W$19</formula>
    </cfRule>
    <cfRule type="cellIs" dxfId="342" priority="10" operator="equal">
      <formula>$W$18</formula>
    </cfRule>
  </conditionalFormatting>
  <conditionalFormatting sqref="X8:X31 V27:X30 V8:V31 D8:D31 F8:F31 H8:H31 J8:J31 L8:L31 N8:N31 P8:P31 R8:R31 T8:T31 W7:W31">
    <cfRule type="cellIs" dxfId="341" priority="8" operator="greaterThanOrEqual">
      <formula>5</formula>
    </cfRule>
  </conditionalFormatting>
  <conditionalFormatting sqref="F8:F31 H8:H31 J8:J31 L8:L31 N8:N31 P8:P31 R8:R31 T8:T31 V8:X31">
    <cfRule type="cellIs" dxfId="340" priority="6" operator="greaterThanOrEqual">
      <formula>5</formula>
    </cfRule>
    <cfRule type="cellIs" dxfId="339" priority="7" operator="greaterThanOrEqual">
      <formula>5</formula>
    </cfRule>
  </conditionalFormatting>
  <conditionalFormatting sqref="F8:F31 H8:H31 J8:J31 L8:L31 N8:N31 P8:P31 R8:R31 T8:T31 V8:X31">
    <cfRule type="cellIs" dxfId="338" priority="4" operator="equal">
      <formula>$F$11</formula>
    </cfRule>
    <cfRule type="cellIs" dxfId="337" priority="5" operator="equal">
      <formula>$F$8</formula>
    </cfRule>
  </conditionalFormatting>
  <conditionalFormatting sqref="B8:B31">
    <cfRule type="cellIs" dxfId="336" priority="1" operator="equal">
      <formula>0</formula>
    </cfRule>
  </conditionalFormatting>
  <dataValidations count="1">
    <dataValidation type="list" allowBlank="1" showInputMessage="1" showErrorMessage="1" sqref="E4:I4 U8:U31 Q8:Q31 M8:M31 S8:S31 O8:O31 G5:K5 K8:K31 I8:I31 G8:G31 E8:E31 C8:C31">
      <formula1>"SIEMPRE, CASI SIEMPRE, EN OCASIONES, CASI NUNCA, NUNCA"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80" zoomScaleNormal="80" workbookViewId="0">
      <selection activeCell="M3" sqref="M3"/>
    </sheetView>
  </sheetViews>
  <sheetFormatPr baseColWidth="10" defaultColWidth="11.42578125" defaultRowHeight="15"/>
  <cols>
    <col min="1" max="1" width="4.140625" style="1" customWidth="1"/>
    <col min="2" max="2" width="35.7109375" style="1" customWidth="1"/>
    <col min="3" max="3" width="12.5703125" style="1" customWidth="1"/>
    <col min="4" max="8" width="11.42578125" style="1"/>
    <col min="9" max="9" width="9.7109375" style="1" customWidth="1"/>
    <col min="10" max="11" width="22.7109375" style="1" customWidth="1"/>
    <col min="12" max="12" width="24.7109375" style="1" customWidth="1"/>
    <col min="13" max="13" width="28" style="1" customWidth="1"/>
    <col min="14" max="16384" width="11.42578125" style="1"/>
  </cols>
  <sheetData>
    <row r="1" spans="1:13" ht="31.5" customHeight="1" thickBot="1">
      <c r="J1" s="282" t="s">
        <v>139</v>
      </c>
      <c r="K1" s="283"/>
      <c r="L1" s="283"/>
      <c r="M1" s="283"/>
    </row>
    <row r="2" spans="1:13" ht="23.25" customHeight="1">
      <c r="B2" s="105" t="s">
        <v>69</v>
      </c>
      <c r="C2" s="224" t="s">
        <v>70</v>
      </c>
      <c r="D2" s="224" t="s">
        <v>71</v>
      </c>
      <c r="E2" s="224" t="s">
        <v>72</v>
      </c>
      <c r="F2" s="225" t="s">
        <v>73</v>
      </c>
      <c r="G2" s="248" t="s">
        <v>74</v>
      </c>
      <c r="H2" s="252" t="s">
        <v>112</v>
      </c>
      <c r="I2" s="253" t="s">
        <v>80</v>
      </c>
      <c r="J2" s="250" t="s">
        <v>137</v>
      </c>
      <c r="K2" s="230" t="s">
        <v>136</v>
      </c>
      <c r="L2" s="230" t="s">
        <v>138</v>
      </c>
      <c r="M2" s="230" t="s">
        <v>154</v>
      </c>
    </row>
    <row r="3" spans="1:13" ht="15.75">
      <c r="A3" s="226">
        <v>1</v>
      </c>
      <c r="B3" s="227">
        <f>'ALUMNADO-FP Dual'!C3</f>
        <v>0</v>
      </c>
      <c r="C3" s="228"/>
      <c r="D3" s="228"/>
      <c r="E3" s="228"/>
      <c r="F3" s="228"/>
      <c r="G3" s="229"/>
      <c r="H3" s="255">
        <f>+C3+D3+E3+F3+G3</f>
        <v>0</v>
      </c>
      <c r="I3" s="256">
        <f>+H3/5</f>
        <v>0</v>
      </c>
      <c r="J3" s="257">
        <f>COUNTIF(C3:G3,"&gt;4,9")</f>
        <v>0</v>
      </c>
      <c r="K3" s="258"/>
      <c r="L3" s="259"/>
      <c r="M3" s="259"/>
    </row>
    <row r="4" spans="1:13" ht="15.75">
      <c r="A4" s="94">
        <v>2</v>
      </c>
      <c r="B4" s="106">
        <f>'ALUMNADO-FP Dual'!C4</f>
        <v>0</v>
      </c>
      <c r="C4" s="95"/>
      <c r="D4" s="95"/>
      <c r="E4" s="95"/>
      <c r="F4" s="95"/>
      <c r="G4" s="164"/>
      <c r="H4" s="254">
        <f t="shared" ref="H4:H26" si="0">+C4+D4+E4+F4+G4</f>
        <v>0</v>
      </c>
      <c r="I4" s="219">
        <f t="shared" ref="I4:I26" si="1">+H4/5</f>
        <v>0</v>
      </c>
      <c r="J4" s="251">
        <f t="shared" ref="J4:J26" si="2">COUNTIF(C4:G4,"&gt;4,9")</f>
        <v>0</v>
      </c>
      <c r="K4" s="99"/>
      <c r="L4" s="219"/>
      <c r="M4" s="219"/>
    </row>
    <row r="5" spans="1:13" ht="15.75">
      <c r="A5" s="226">
        <v>3</v>
      </c>
      <c r="B5" s="227">
        <f>'ALUMNADO-FP Dual'!C5</f>
        <v>0</v>
      </c>
      <c r="C5" s="228"/>
      <c r="D5" s="228"/>
      <c r="E5" s="228"/>
      <c r="F5" s="228"/>
      <c r="G5" s="229"/>
      <c r="H5" s="255">
        <f t="shared" si="0"/>
        <v>0</v>
      </c>
      <c r="I5" s="256">
        <f t="shared" si="1"/>
        <v>0</v>
      </c>
      <c r="J5" s="257">
        <f t="shared" si="2"/>
        <v>0</v>
      </c>
      <c r="K5" s="258"/>
      <c r="L5" s="259"/>
      <c r="M5" s="259"/>
    </row>
    <row r="6" spans="1:13" ht="15.75">
      <c r="A6" s="94">
        <v>4</v>
      </c>
      <c r="B6" s="106" t="str">
        <f>'ALUMNADO-FP Dual'!C6</f>
        <v xml:space="preserve"> </v>
      </c>
      <c r="C6" s="95"/>
      <c r="D6" s="95"/>
      <c r="E6" s="95"/>
      <c r="F6" s="95"/>
      <c r="G6" s="164"/>
      <c r="H6" s="254">
        <f t="shared" si="0"/>
        <v>0</v>
      </c>
      <c r="I6" s="219">
        <f t="shared" si="1"/>
        <v>0</v>
      </c>
      <c r="J6" s="251">
        <f t="shared" si="2"/>
        <v>0</v>
      </c>
      <c r="K6" s="99"/>
      <c r="L6" s="219"/>
      <c r="M6" s="219"/>
    </row>
    <row r="7" spans="1:13" ht="15.75">
      <c r="A7" s="226">
        <v>5</v>
      </c>
      <c r="B7" s="227">
        <f>'ALUMNADO-FP Dual'!C7</f>
        <v>0</v>
      </c>
      <c r="C7" s="228"/>
      <c r="D7" s="228"/>
      <c r="E7" s="228"/>
      <c r="F7" s="228"/>
      <c r="G7" s="229"/>
      <c r="H7" s="255">
        <f t="shared" si="0"/>
        <v>0</v>
      </c>
      <c r="I7" s="256">
        <f t="shared" si="1"/>
        <v>0</v>
      </c>
      <c r="J7" s="257">
        <f t="shared" si="2"/>
        <v>0</v>
      </c>
      <c r="K7" s="258"/>
      <c r="L7" s="259"/>
      <c r="M7" s="259"/>
    </row>
    <row r="8" spans="1:13" ht="15.75">
      <c r="A8" s="94">
        <v>6</v>
      </c>
      <c r="B8" s="106">
        <f>'ALUMNADO-FP Dual'!C8</f>
        <v>0</v>
      </c>
      <c r="C8" s="95"/>
      <c r="D8" s="95"/>
      <c r="E8" s="95"/>
      <c r="F8" s="95"/>
      <c r="G8" s="164"/>
      <c r="H8" s="254">
        <f t="shared" si="0"/>
        <v>0</v>
      </c>
      <c r="I8" s="219">
        <f t="shared" si="1"/>
        <v>0</v>
      </c>
      <c r="J8" s="251">
        <f t="shared" si="2"/>
        <v>0</v>
      </c>
      <c r="K8" s="99"/>
      <c r="L8" s="219"/>
      <c r="M8" s="219"/>
    </row>
    <row r="9" spans="1:13" ht="15.75">
      <c r="A9" s="226">
        <v>7</v>
      </c>
      <c r="B9" s="227">
        <f>'ALUMNADO-FP Dual'!C9</f>
        <v>0</v>
      </c>
      <c r="C9" s="228"/>
      <c r="D9" s="228"/>
      <c r="E9" s="228"/>
      <c r="F9" s="228"/>
      <c r="G9" s="229"/>
      <c r="H9" s="255">
        <f t="shared" si="0"/>
        <v>0</v>
      </c>
      <c r="I9" s="256">
        <f t="shared" si="1"/>
        <v>0</v>
      </c>
      <c r="J9" s="257">
        <f t="shared" si="2"/>
        <v>0</v>
      </c>
      <c r="K9" s="258"/>
      <c r="L9" s="259"/>
      <c r="M9" s="259"/>
    </row>
    <row r="10" spans="1:13" ht="15.75">
      <c r="A10" s="94">
        <v>8</v>
      </c>
      <c r="B10" s="106">
        <f>'ALUMNADO-FP Dual'!C10</f>
        <v>0</v>
      </c>
      <c r="C10" s="95"/>
      <c r="D10" s="95"/>
      <c r="E10" s="95"/>
      <c r="F10" s="95"/>
      <c r="G10" s="164"/>
      <c r="H10" s="254">
        <f t="shared" si="0"/>
        <v>0</v>
      </c>
      <c r="I10" s="219">
        <f t="shared" si="1"/>
        <v>0</v>
      </c>
      <c r="J10" s="251">
        <f t="shared" si="2"/>
        <v>0</v>
      </c>
      <c r="K10" s="99"/>
      <c r="L10" s="219"/>
      <c r="M10" s="219"/>
    </row>
    <row r="11" spans="1:13" ht="15.75">
      <c r="A11" s="226">
        <v>9</v>
      </c>
      <c r="B11" s="227">
        <f>'ALUMNADO-FP Dual'!C11</f>
        <v>0</v>
      </c>
      <c r="C11" s="228"/>
      <c r="D11" s="228"/>
      <c r="E11" s="228"/>
      <c r="F11" s="228"/>
      <c r="G11" s="229"/>
      <c r="H11" s="255">
        <f t="shared" si="0"/>
        <v>0</v>
      </c>
      <c r="I11" s="256">
        <f t="shared" si="1"/>
        <v>0</v>
      </c>
      <c r="J11" s="257">
        <f t="shared" si="2"/>
        <v>0</v>
      </c>
      <c r="K11" s="258"/>
      <c r="L11" s="259"/>
      <c r="M11" s="259"/>
    </row>
    <row r="12" spans="1:13" ht="15.75">
      <c r="A12" s="94">
        <v>10</v>
      </c>
      <c r="B12" s="106">
        <f>'ALUMNADO-FP Dual'!C12</f>
        <v>0</v>
      </c>
      <c r="C12" s="95"/>
      <c r="D12" s="95"/>
      <c r="E12" s="95"/>
      <c r="F12" s="95"/>
      <c r="G12" s="164"/>
      <c r="H12" s="254">
        <f t="shared" si="0"/>
        <v>0</v>
      </c>
      <c r="I12" s="219">
        <f t="shared" si="1"/>
        <v>0</v>
      </c>
      <c r="J12" s="251">
        <f t="shared" si="2"/>
        <v>0</v>
      </c>
      <c r="K12" s="99"/>
      <c r="L12" s="219"/>
      <c r="M12" s="219"/>
    </row>
    <row r="13" spans="1:13" ht="15.75">
      <c r="A13" s="226">
        <v>11</v>
      </c>
      <c r="B13" s="227">
        <f>'ALUMNADO-FP Dual'!C13</f>
        <v>0</v>
      </c>
      <c r="C13" s="228"/>
      <c r="D13" s="228"/>
      <c r="E13" s="228"/>
      <c r="F13" s="228"/>
      <c r="G13" s="229"/>
      <c r="H13" s="255">
        <f t="shared" si="0"/>
        <v>0</v>
      </c>
      <c r="I13" s="256">
        <f t="shared" si="1"/>
        <v>0</v>
      </c>
      <c r="J13" s="257">
        <f t="shared" si="2"/>
        <v>0</v>
      </c>
      <c r="K13" s="258"/>
      <c r="L13" s="259"/>
      <c r="M13" s="259"/>
    </row>
    <row r="14" spans="1:13" ht="15.75">
      <c r="A14" s="94">
        <v>12</v>
      </c>
      <c r="B14" s="106">
        <f>'ALUMNADO-FP Dual'!C14</f>
        <v>0</v>
      </c>
      <c r="C14" s="95"/>
      <c r="D14" s="95"/>
      <c r="E14" s="95"/>
      <c r="F14" s="95"/>
      <c r="G14" s="164"/>
      <c r="H14" s="254">
        <f t="shared" si="0"/>
        <v>0</v>
      </c>
      <c r="I14" s="219">
        <f t="shared" si="1"/>
        <v>0</v>
      </c>
      <c r="J14" s="251">
        <f t="shared" si="2"/>
        <v>0</v>
      </c>
      <c r="K14" s="99"/>
      <c r="L14" s="219"/>
      <c r="M14" s="219"/>
    </row>
    <row r="15" spans="1:13" ht="15.75">
      <c r="A15" s="226">
        <v>13</v>
      </c>
      <c r="B15" s="227">
        <f>'ALUMNADO-FP Dual'!C15</f>
        <v>0</v>
      </c>
      <c r="C15" s="228"/>
      <c r="D15" s="228"/>
      <c r="E15" s="228"/>
      <c r="F15" s="228"/>
      <c r="G15" s="229"/>
      <c r="H15" s="255">
        <f t="shared" si="0"/>
        <v>0</v>
      </c>
      <c r="I15" s="256">
        <f t="shared" si="1"/>
        <v>0</v>
      </c>
      <c r="J15" s="257">
        <f t="shared" si="2"/>
        <v>0</v>
      </c>
      <c r="K15" s="258"/>
      <c r="L15" s="259"/>
      <c r="M15" s="259"/>
    </row>
    <row r="16" spans="1:13" ht="15.75">
      <c r="A16" s="94">
        <v>14</v>
      </c>
      <c r="B16" s="106">
        <f>'ALUMNADO-FP Dual'!C16</f>
        <v>0</v>
      </c>
      <c r="C16" s="95"/>
      <c r="D16" s="95"/>
      <c r="E16" s="95"/>
      <c r="F16" s="95"/>
      <c r="G16" s="164"/>
      <c r="H16" s="254">
        <f t="shared" si="0"/>
        <v>0</v>
      </c>
      <c r="I16" s="219">
        <f t="shared" si="1"/>
        <v>0</v>
      </c>
      <c r="J16" s="251">
        <f t="shared" si="2"/>
        <v>0</v>
      </c>
      <c r="K16" s="99"/>
      <c r="L16" s="219"/>
      <c r="M16" s="219"/>
    </row>
    <row r="17" spans="1:13" ht="15.75">
      <c r="A17" s="226">
        <v>15</v>
      </c>
      <c r="B17" s="227">
        <f>'ALUMNADO-FP Dual'!C17</f>
        <v>0</v>
      </c>
      <c r="C17" s="228"/>
      <c r="D17" s="228"/>
      <c r="E17" s="228"/>
      <c r="F17" s="228"/>
      <c r="G17" s="229"/>
      <c r="H17" s="255">
        <f t="shared" si="0"/>
        <v>0</v>
      </c>
      <c r="I17" s="256">
        <f t="shared" si="1"/>
        <v>0</v>
      </c>
      <c r="J17" s="257">
        <f t="shared" si="2"/>
        <v>0</v>
      </c>
      <c r="K17" s="258"/>
      <c r="L17" s="259"/>
      <c r="M17" s="259"/>
    </row>
    <row r="18" spans="1:13" ht="15.75">
      <c r="A18" s="94">
        <v>16</v>
      </c>
      <c r="B18" s="106">
        <f>'ALUMNADO-FP Dual'!C18</f>
        <v>0</v>
      </c>
      <c r="C18" s="95"/>
      <c r="D18" s="95"/>
      <c r="E18" s="95"/>
      <c r="F18" s="95"/>
      <c r="G18" s="164"/>
      <c r="H18" s="254">
        <f t="shared" si="0"/>
        <v>0</v>
      </c>
      <c r="I18" s="219">
        <f t="shared" si="1"/>
        <v>0</v>
      </c>
      <c r="J18" s="251">
        <f t="shared" si="2"/>
        <v>0</v>
      </c>
      <c r="K18" s="99"/>
      <c r="L18" s="219"/>
      <c r="M18" s="219"/>
    </row>
    <row r="19" spans="1:13" ht="15.75">
      <c r="A19" s="226">
        <v>17</v>
      </c>
      <c r="B19" s="227">
        <f>'ALUMNADO-FP Dual'!C19</f>
        <v>0</v>
      </c>
      <c r="C19" s="228"/>
      <c r="D19" s="228"/>
      <c r="E19" s="228"/>
      <c r="F19" s="228"/>
      <c r="G19" s="229"/>
      <c r="H19" s="255">
        <f t="shared" si="0"/>
        <v>0</v>
      </c>
      <c r="I19" s="256">
        <f t="shared" si="1"/>
        <v>0</v>
      </c>
      <c r="J19" s="257">
        <f t="shared" si="2"/>
        <v>0</v>
      </c>
      <c r="K19" s="258"/>
      <c r="L19" s="259"/>
      <c r="M19" s="259"/>
    </row>
    <row r="20" spans="1:13" ht="15.75">
      <c r="A20" s="94">
        <v>18</v>
      </c>
      <c r="B20" s="106">
        <f>'ALUMNADO-FP Dual'!C20</f>
        <v>0</v>
      </c>
      <c r="C20" s="95"/>
      <c r="D20" s="95"/>
      <c r="E20" s="95"/>
      <c r="F20" s="95"/>
      <c r="G20" s="164"/>
      <c r="H20" s="254">
        <f t="shared" si="0"/>
        <v>0</v>
      </c>
      <c r="I20" s="219">
        <f t="shared" si="1"/>
        <v>0</v>
      </c>
      <c r="J20" s="251">
        <f t="shared" si="2"/>
        <v>0</v>
      </c>
      <c r="K20" s="99"/>
      <c r="L20" s="219"/>
      <c r="M20" s="219"/>
    </row>
    <row r="21" spans="1:13" ht="15.75">
      <c r="A21" s="226">
        <v>19</v>
      </c>
      <c r="B21" s="227">
        <f>'ALUMNADO-FP Dual'!C21</f>
        <v>0</v>
      </c>
      <c r="C21" s="228"/>
      <c r="D21" s="228"/>
      <c r="E21" s="228"/>
      <c r="F21" s="228"/>
      <c r="G21" s="229"/>
      <c r="H21" s="255">
        <f t="shared" si="0"/>
        <v>0</v>
      </c>
      <c r="I21" s="256">
        <f t="shared" si="1"/>
        <v>0</v>
      </c>
      <c r="J21" s="257">
        <f t="shared" si="2"/>
        <v>0</v>
      </c>
      <c r="K21" s="258"/>
      <c r="L21" s="259"/>
      <c r="M21" s="259"/>
    </row>
    <row r="22" spans="1:13" ht="15.75">
      <c r="A22" s="94">
        <v>20</v>
      </c>
      <c r="B22" s="106">
        <f>'ALUMNADO-FP Dual'!C22</f>
        <v>0</v>
      </c>
      <c r="C22" s="95"/>
      <c r="D22" s="95"/>
      <c r="E22" s="95"/>
      <c r="F22" s="95"/>
      <c r="G22" s="164"/>
      <c r="H22" s="254">
        <f t="shared" si="0"/>
        <v>0</v>
      </c>
      <c r="I22" s="219">
        <f t="shared" si="1"/>
        <v>0</v>
      </c>
      <c r="J22" s="251">
        <f t="shared" si="2"/>
        <v>0</v>
      </c>
      <c r="K22" s="99"/>
      <c r="L22" s="219"/>
      <c r="M22" s="219"/>
    </row>
    <row r="23" spans="1:13" ht="15.75">
      <c r="A23" s="226">
        <v>21</v>
      </c>
      <c r="B23" s="227">
        <f>'ALUMNADO-FP Dual'!C23</f>
        <v>0</v>
      </c>
      <c r="C23" s="228"/>
      <c r="D23" s="228"/>
      <c r="E23" s="228"/>
      <c r="F23" s="228"/>
      <c r="G23" s="229"/>
      <c r="H23" s="255">
        <f t="shared" si="0"/>
        <v>0</v>
      </c>
      <c r="I23" s="256">
        <f t="shared" si="1"/>
        <v>0</v>
      </c>
      <c r="J23" s="257">
        <f t="shared" si="2"/>
        <v>0</v>
      </c>
      <c r="K23" s="258"/>
      <c r="L23" s="259"/>
      <c r="M23" s="259"/>
    </row>
    <row r="24" spans="1:13" ht="15.75">
      <c r="A24" s="94">
        <v>22</v>
      </c>
      <c r="B24" s="106">
        <f>'ALUMNADO-FP Dual'!C24</f>
        <v>0</v>
      </c>
      <c r="C24" s="95"/>
      <c r="D24" s="95"/>
      <c r="E24" s="95"/>
      <c r="F24" s="95"/>
      <c r="G24" s="164"/>
      <c r="H24" s="254">
        <f t="shared" si="0"/>
        <v>0</v>
      </c>
      <c r="I24" s="219">
        <f t="shared" si="1"/>
        <v>0</v>
      </c>
      <c r="J24" s="251">
        <f t="shared" si="2"/>
        <v>0</v>
      </c>
      <c r="K24" s="99"/>
      <c r="L24" s="219"/>
      <c r="M24" s="219"/>
    </row>
    <row r="25" spans="1:13" ht="15.75">
      <c r="A25" s="244">
        <v>23</v>
      </c>
      <c r="B25" s="245">
        <f>'ALUMNADO-FP Dual'!C25</f>
        <v>0</v>
      </c>
      <c r="C25" s="246"/>
      <c r="D25" s="246"/>
      <c r="E25" s="246"/>
      <c r="F25" s="246"/>
      <c r="G25" s="247"/>
      <c r="H25" s="255">
        <f t="shared" si="0"/>
        <v>0</v>
      </c>
      <c r="I25" s="256">
        <f t="shared" si="1"/>
        <v>0</v>
      </c>
      <c r="J25" s="257">
        <f t="shared" si="2"/>
        <v>0</v>
      </c>
      <c r="K25" s="258"/>
      <c r="L25" s="259"/>
      <c r="M25" s="259"/>
    </row>
    <row r="26" spans="1:13" ht="15.75">
      <c r="A26" s="94">
        <v>24</v>
      </c>
      <c r="B26" s="241">
        <f>'ALUMNADO-FP Dual'!C26</f>
        <v>0</v>
      </c>
      <c r="C26" s="242"/>
      <c r="D26" s="242"/>
      <c r="E26" s="242"/>
      <c r="F26" s="242"/>
      <c r="G26" s="249"/>
      <c r="H26" s="254">
        <f t="shared" si="0"/>
        <v>0</v>
      </c>
      <c r="I26" s="219">
        <f t="shared" si="1"/>
        <v>0</v>
      </c>
      <c r="J26" s="251">
        <f t="shared" si="2"/>
        <v>0</v>
      </c>
      <c r="K26" s="99"/>
      <c r="L26" s="219"/>
      <c r="M26" s="219"/>
    </row>
    <row r="27" spans="1:13" s="27" customFormat="1" ht="16.5" thickBot="1">
      <c r="A27" s="243"/>
      <c r="B27" s="231"/>
      <c r="C27" s="232"/>
      <c r="D27" s="232"/>
      <c r="E27" s="232"/>
      <c r="F27" s="232"/>
      <c r="G27" s="232"/>
      <c r="H27" s="233"/>
      <c r="I27" s="234"/>
      <c r="J27" s="234"/>
      <c r="K27" s="234"/>
      <c r="L27" s="234"/>
    </row>
    <row r="28" spans="1:13" s="159" customFormat="1">
      <c r="A28" s="240"/>
      <c r="B28" s="169" t="s">
        <v>75</v>
      </c>
      <c r="C28" s="235">
        <f>COUNTIF(C3:C26,"&lt;4,9")</f>
        <v>0</v>
      </c>
      <c r="D28" s="235">
        <f>COUNTIF(D3:D26,"&lt;4,9")</f>
        <v>0</v>
      </c>
      <c r="E28" s="235">
        <f>COUNTIF(E3:E26,"&lt;4,9")</f>
        <v>0</v>
      </c>
      <c r="F28" s="235">
        <f>COUNTIF(F3:F26,"&lt;4,9")</f>
        <v>0</v>
      </c>
      <c r="G28" s="236">
        <f>COUNTIF(G3:G26,"&lt;4,9")</f>
        <v>0</v>
      </c>
      <c r="H28" s="170"/>
      <c r="I28" s="159" t="s">
        <v>5</v>
      </c>
    </row>
    <row r="29" spans="1:13" s="159" customFormat="1" ht="15.75" thickBot="1">
      <c r="B29" s="160" t="s">
        <v>76</v>
      </c>
      <c r="C29" s="218">
        <f>COUNTIF(C3:C26,"&gt;4,9")</f>
        <v>0</v>
      </c>
      <c r="D29" s="218">
        <f>COUNTIF(D3:D26,"&gt;4,9")</f>
        <v>0</v>
      </c>
      <c r="E29" s="218">
        <f>COUNTIF(E3:E26,"&gt;4,9")</f>
        <v>0</v>
      </c>
      <c r="F29" s="218">
        <f>COUNTIF(F3:F26,"&gt;4,9")</f>
        <v>0</v>
      </c>
      <c r="G29" s="237">
        <f>COUNTIF(G3:G26,"&gt;4,9")</f>
        <v>0</v>
      </c>
      <c r="H29" s="157"/>
    </row>
    <row r="30" spans="1:13" s="159" customFormat="1" ht="13.5" thickBot="1">
      <c r="B30" s="161" t="s">
        <v>111</v>
      </c>
      <c r="C30" s="162"/>
      <c r="D30" s="162"/>
      <c r="E30" s="162"/>
      <c r="F30" s="162"/>
      <c r="G30" s="238"/>
      <c r="H30" s="157"/>
    </row>
    <row r="31" spans="1:13" ht="16.5" thickBot="1">
      <c r="B31" s="100" t="s">
        <v>77</v>
      </c>
      <c r="C31" s="101">
        <f>SUM(C28:C29)</f>
        <v>0</v>
      </c>
      <c r="D31" s="101">
        <f>SUM(D28:D29)</f>
        <v>0</v>
      </c>
      <c r="E31" s="101">
        <f>SUM(E28:E29)</f>
        <v>0</v>
      </c>
      <c r="F31" s="101">
        <f>SUM(F28:F29)</f>
        <v>0</v>
      </c>
      <c r="G31" s="239">
        <f>SUM(G28:G29)</f>
        <v>0</v>
      </c>
      <c r="H31" s="163"/>
    </row>
    <row r="32" spans="1:13">
      <c r="B32" s="157" t="s">
        <v>110</v>
      </c>
      <c r="C32" s="158" t="e">
        <f>+(C28/C31)</f>
        <v>#DIV/0!</v>
      </c>
      <c r="D32" s="158" t="e">
        <f>+(D28/D31)</f>
        <v>#DIV/0!</v>
      </c>
      <c r="E32" s="158" t="e">
        <f>+(E28/E31)</f>
        <v>#DIV/0!</v>
      </c>
      <c r="F32" s="158" t="e">
        <f>+(F28/F31)</f>
        <v>#DIV/0!</v>
      </c>
      <c r="G32" s="158" t="e">
        <f>+(G28/G31)</f>
        <v>#DIV/0!</v>
      </c>
      <c r="H32" s="158"/>
    </row>
    <row r="33" spans="2:8">
      <c r="B33" s="157" t="s">
        <v>109</v>
      </c>
      <c r="C33" s="158" t="e">
        <f>+(C29/C31)</f>
        <v>#DIV/0!</v>
      </c>
      <c r="D33" s="158" t="e">
        <f>+(D29/D31)</f>
        <v>#DIV/0!</v>
      </c>
      <c r="E33" s="158" t="e">
        <f>+(E29/E31)</f>
        <v>#DIV/0!</v>
      </c>
      <c r="F33" s="158" t="e">
        <f>+(F29/F31)</f>
        <v>#DIV/0!</v>
      </c>
      <c r="G33" s="158" t="e">
        <f>+(G29/G31)</f>
        <v>#DIV/0!</v>
      </c>
      <c r="H33" s="158"/>
    </row>
    <row r="34" spans="2:8" ht="15.75">
      <c r="B34" s="96"/>
      <c r="C34" s="158" t="e">
        <f>SUM(C32:C33)</f>
        <v>#DIV/0!</v>
      </c>
      <c r="D34" s="158" t="e">
        <f>SUM(D32:D33)</f>
        <v>#DIV/0!</v>
      </c>
      <c r="E34" s="158" t="e">
        <f>SUM(E32:E33)</f>
        <v>#DIV/0!</v>
      </c>
      <c r="F34" s="158" t="e">
        <f>SUM(F32:F33)</f>
        <v>#DIV/0!</v>
      </c>
      <c r="G34" s="158" t="e">
        <f>SUM(G32:G33)</f>
        <v>#DIV/0!</v>
      </c>
      <c r="H34" s="158"/>
    </row>
  </sheetData>
  <mergeCells count="1">
    <mergeCell ref="J1:M1"/>
  </mergeCells>
  <conditionalFormatting sqref="C4:H29">
    <cfRule type="cellIs" dxfId="335" priority="57" stopIfTrue="1" operator="lessThan">
      <formula>5</formula>
    </cfRule>
  </conditionalFormatting>
  <conditionalFormatting sqref="C4:H27">
    <cfRule type="cellIs" dxfId="334" priority="51" stopIfTrue="1" operator="notEqual">
      <formula>"xxxxx"</formula>
    </cfRule>
    <cfRule type="cellIs" dxfId="333" priority="52" stopIfTrue="1" operator="lessThan">
      <formula>4.999</formula>
    </cfRule>
    <cfRule type="cellIs" dxfId="332" priority="53" stopIfTrue="1" operator="greaterThanOrEqual">
      <formula>5</formula>
    </cfRule>
    <cfRule type="cellIs" dxfId="331" priority="54" stopIfTrue="1" operator="lessThan">
      <formula>5</formula>
    </cfRule>
    <cfRule type="cellIs" dxfId="330" priority="55" stopIfTrue="1" operator="lessThan">
      <formula>$D$9</formula>
    </cfRule>
    <cfRule type="cellIs" dxfId="329" priority="56" stopIfTrue="1" operator="lessThan">
      <formula>4.99</formula>
    </cfRule>
  </conditionalFormatting>
  <conditionalFormatting sqref="C3:H27">
    <cfRule type="cellIs" dxfId="328" priority="50" stopIfTrue="1" operator="greaterThanOrEqual">
      <formula>5</formula>
    </cfRule>
  </conditionalFormatting>
  <conditionalFormatting sqref="F28 C3:H27">
    <cfRule type="cellIs" dxfId="327" priority="48" stopIfTrue="1" operator="lessThan">
      <formula>"4.9"</formula>
    </cfRule>
  </conditionalFormatting>
  <conditionalFormatting sqref="C3:C27">
    <cfRule type="cellIs" dxfId="326" priority="33" operator="greaterThanOrEqual">
      <formula>5</formula>
    </cfRule>
    <cfRule type="cellIs" dxfId="325" priority="34" operator="greaterThan">
      <formula>"4.9"</formula>
    </cfRule>
  </conditionalFormatting>
  <conditionalFormatting sqref="F3:F27">
    <cfRule type="cellIs" dxfId="324" priority="31" operator="greaterThanOrEqual">
      <formula>5</formula>
    </cfRule>
    <cfRule type="cellIs" dxfId="323" priority="32" operator="greaterThan">
      <formula>"4.9"</formula>
    </cfRule>
  </conditionalFormatting>
  <conditionalFormatting sqref="G3:H27">
    <cfRule type="cellIs" dxfId="322" priority="29" operator="greaterThanOrEqual">
      <formula>5</formula>
    </cfRule>
    <cfRule type="cellIs" dxfId="321" priority="30" operator="greaterThan">
      <formula>"4.9"</formula>
    </cfRule>
  </conditionalFormatting>
  <conditionalFormatting sqref="D3:E27">
    <cfRule type="cellIs" dxfId="320" priority="27" operator="greaterThanOrEqual">
      <formula>5</formula>
    </cfRule>
    <cfRule type="cellIs" dxfId="319" priority="28" operator="greaterThan">
      <formula>"4.9"</formula>
    </cfRule>
  </conditionalFormatting>
  <conditionalFormatting sqref="D3:E27">
    <cfRule type="cellIs" dxfId="318" priority="16" operator="lessThan">
      <formula>5</formula>
    </cfRule>
    <cfRule type="cellIs" dxfId="317" priority="17" operator="greaterThan">
      <formula>1</formula>
    </cfRule>
    <cfRule type="cellIs" dxfId="316" priority="18" operator="lessThan">
      <formula>$G$14</formula>
    </cfRule>
    <cfRule type="cellIs" dxfId="315" priority="23" operator="lessThan">
      <formula>5</formula>
    </cfRule>
    <cfRule type="cellIs" dxfId="314" priority="24" operator="lessThan">
      <formula>5</formula>
    </cfRule>
    <cfRule type="cellIs" dxfId="313" priority="25" operator="greaterThanOrEqual">
      <formula>5</formula>
    </cfRule>
    <cfRule type="cellIs" dxfId="312" priority="26" operator="greaterThan">
      <formula>"4.9"</formula>
    </cfRule>
  </conditionalFormatting>
  <conditionalFormatting sqref="D3:D27">
    <cfRule type="cellIs" dxfId="311" priority="21" operator="greaterThanOrEqual">
      <formula>5</formula>
    </cfRule>
    <cfRule type="cellIs" dxfId="310" priority="22" operator="greaterThan">
      <formula>"4.9"</formula>
    </cfRule>
  </conditionalFormatting>
  <conditionalFormatting sqref="E3:E27">
    <cfRule type="cellIs" dxfId="309" priority="19" operator="greaterThanOrEqual">
      <formula>5</formula>
    </cfRule>
    <cfRule type="cellIs" dxfId="308" priority="20" operator="greaterThan">
      <formula>"4.9"</formula>
    </cfRule>
  </conditionalFormatting>
  <conditionalFormatting sqref="D3:E3">
    <cfRule type="cellIs" dxfId="307" priority="14" operator="greaterThanOrEqual">
      <formula>5</formula>
    </cfRule>
    <cfRule type="cellIs" dxfId="306" priority="15" operator="greaterThan">
      <formula>"4.9"</formula>
    </cfRule>
  </conditionalFormatting>
  <conditionalFormatting sqref="D5:E5 D7:E7 D9:E9 D11:E11 D13:E13 D15:E15 D17:E17 D19:E19 D21:E21 D23:E23 D25:E25">
    <cfRule type="cellIs" dxfId="305" priority="12" operator="greaterThanOrEqual">
      <formula>5</formula>
    </cfRule>
    <cfRule type="cellIs" dxfId="304" priority="13" operator="greaterThan">
      <formula>"4.9"</formula>
    </cfRule>
  </conditionalFormatting>
  <conditionalFormatting sqref="C3:K27 L27 L3:M26">
    <cfRule type="cellIs" dxfId="303" priority="10" operator="equal">
      <formula>0</formula>
    </cfRule>
    <cfRule type="cellIs" priority="11" operator="equal">
      <formula>0</formula>
    </cfRule>
  </conditionalFormatting>
  <conditionalFormatting sqref="D5:E5 D7:E7 D9:E9 D11:E11 D13:E13 D15:E15 D17:E17 D19:E19 D21:E21 D23:E23 D25:E25">
    <cfRule type="cellIs" dxfId="302" priority="4" operator="greaterThanOrEqual">
      <formula>5</formula>
    </cfRule>
    <cfRule type="cellIs" dxfId="301" priority="5" operator="greaterThan">
      <formula>"4.9"</formula>
    </cfRule>
  </conditionalFormatting>
  <conditionalFormatting sqref="C28:C29">
    <cfRule type="cellIs" dxfId="300" priority="8" operator="equal">
      <formula>0</formula>
    </cfRule>
    <cfRule type="cellIs" priority="9" operator="equal">
      <formula>0</formula>
    </cfRule>
  </conditionalFormatting>
  <conditionalFormatting sqref="D28:G29">
    <cfRule type="cellIs" dxfId="299" priority="6" operator="equal">
      <formula>0</formula>
    </cfRule>
    <cfRule type="cellIs" priority="7" operator="equal">
      <formula>0</formula>
    </cfRule>
  </conditionalFormatting>
  <conditionalFormatting sqref="C32:G34">
    <cfRule type="containsErrors" dxfId="298" priority="3">
      <formula>ISERROR(C32)</formula>
    </cfRule>
  </conditionalFormatting>
  <conditionalFormatting sqref="B3:B26">
    <cfRule type="cellIs" dxfId="297" priority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B3" sqref="B3:B26"/>
    </sheetView>
  </sheetViews>
  <sheetFormatPr baseColWidth="10" defaultColWidth="11.42578125" defaultRowHeight="15"/>
  <cols>
    <col min="1" max="1" width="3.140625" style="1" customWidth="1"/>
    <col min="2" max="2" width="37" style="1" customWidth="1"/>
    <col min="3" max="4" width="11.42578125" style="1"/>
    <col min="5" max="5" width="22.85546875" style="1" customWidth="1"/>
    <col min="6" max="6" width="21.140625" style="1" customWidth="1"/>
    <col min="7" max="16384" width="11.42578125" style="1"/>
  </cols>
  <sheetData>
    <row r="1" spans="1:13" ht="24.75" customHeight="1">
      <c r="B1" s="144" t="s">
        <v>97</v>
      </c>
      <c r="C1" s="144"/>
    </row>
    <row r="2" spans="1:13">
      <c r="A2" s="149"/>
      <c r="B2" s="150" t="s">
        <v>41</v>
      </c>
      <c r="C2" s="150" t="s">
        <v>38</v>
      </c>
      <c r="D2" s="150" t="s">
        <v>39</v>
      </c>
      <c r="E2" s="150" t="s">
        <v>40</v>
      </c>
      <c r="F2" s="150" t="s">
        <v>96</v>
      </c>
      <c r="G2" s="150" t="s">
        <v>49</v>
      </c>
      <c r="I2" s="147" t="s">
        <v>100</v>
      </c>
      <c r="J2" s="147"/>
      <c r="K2" s="147"/>
      <c r="L2" s="147"/>
      <c r="M2" s="147"/>
    </row>
    <row r="3" spans="1:13">
      <c r="A3" s="151">
        <v>1</v>
      </c>
      <c r="B3" s="152">
        <f>'ALUMNADO-FP Dual'!C3</f>
        <v>0</v>
      </c>
      <c r="C3" s="153" t="e">
        <f>'parte a'!S9</f>
        <v>#DIV/0!</v>
      </c>
      <c r="D3" s="153" t="e">
        <f>'Parte b'!L9</f>
        <v>#DIV/0!</v>
      </c>
      <c r="E3" s="153" t="e">
        <f>'Comportamiento alumnado'!W8</f>
        <v>#VALUE!</v>
      </c>
      <c r="F3" s="153">
        <f>'Notas 1º evaluación'!I3</f>
        <v>0</v>
      </c>
      <c r="G3" s="153" t="e">
        <f t="shared" ref="G3:G26" si="0">SUM(C3:F3)/4</f>
        <v>#DIV/0!</v>
      </c>
    </row>
    <row r="4" spans="1:13">
      <c r="A4" s="42">
        <v>2</v>
      </c>
      <c r="B4" s="154">
        <f>'ALUMNADO-FP Dual'!C4</f>
        <v>0</v>
      </c>
      <c r="C4" s="168" t="e">
        <f>'parte a'!S10</f>
        <v>#DIV/0!</v>
      </c>
      <c r="D4" s="168" t="e">
        <f>'Parte b'!L10</f>
        <v>#DIV/0!</v>
      </c>
      <c r="E4" s="168" t="e">
        <f>'Comportamiento alumnado'!W9</f>
        <v>#VALUE!</v>
      </c>
      <c r="F4" s="168">
        <f>'Notas 1º evaluación'!I4</f>
        <v>0</v>
      </c>
      <c r="G4" s="168" t="e">
        <f t="shared" si="0"/>
        <v>#DIV/0!</v>
      </c>
    </row>
    <row r="5" spans="1:13">
      <c r="A5" s="151">
        <v>3</v>
      </c>
      <c r="B5" s="152">
        <f>'ALUMNADO-FP Dual'!C5</f>
        <v>0</v>
      </c>
      <c r="C5" s="153" t="e">
        <f>'parte a'!S11</f>
        <v>#DIV/0!</v>
      </c>
      <c r="D5" s="153" t="e">
        <f>'Parte b'!L11</f>
        <v>#DIV/0!</v>
      </c>
      <c r="E5" s="153" t="e">
        <f>'Comportamiento alumnado'!W10</f>
        <v>#VALUE!</v>
      </c>
      <c r="F5" s="153">
        <f>'Notas 1º evaluación'!I5</f>
        <v>0</v>
      </c>
      <c r="G5" s="153" t="e">
        <f t="shared" si="0"/>
        <v>#DIV/0!</v>
      </c>
    </row>
    <row r="6" spans="1:13">
      <c r="A6" s="42">
        <v>4</v>
      </c>
      <c r="B6" s="154" t="str">
        <f>'ALUMNADO-FP Dual'!C6</f>
        <v xml:space="preserve"> </v>
      </c>
      <c r="C6" s="168" t="e">
        <f>'parte a'!S12</f>
        <v>#DIV/0!</v>
      </c>
      <c r="D6" s="168" t="e">
        <f>'Parte b'!L12</f>
        <v>#DIV/0!</v>
      </c>
      <c r="E6" s="168" t="e">
        <f>'Comportamiento alumnado'!W11</f>
        <v>#VALUE!</v>
      </c>
      <c r="F6" s="168">
        <f>'Notas 1º evaluación'!I6</f>
        <v>0</v>
      </c>
      <c r="G6" s="168" t="e">
        <f t="shared" si="0"/>
        <v>#DIV/0!</v>
      </c>
    </row>
    <row r="7" spans="1:13">
      <c r="A7" s="151">
        <v>5</v>
      </c>
      <c r="B7" s="152">
        <f>'ALUMNADO-FP Dual'!C7</f>
        <v>0</v>
      </c>
      <c r="C7" s="153" t="e">
        <f>'parte a'!S13</f>
        <v>#DIV/0!</v>
      </c>
      <c r="D7" s="153" t="e">
        <f>'Parte b'!L13</f>
        <v>#DIV/0!</v>
      </c>
      <c r="E7" s="153" t="e">
        <f>'Comportamiento alumnado'!W12</f>
        <v>#VALUE!</v>
      </c>
      <c r="F7" s="153">
        <f>'Notas 1º evaluación'!I7</f>
        <v>0</v>
      </c>
      <c r="G7" s="153" t="e">
        <f t="shared" si="0"/>
        <v>#DIV/0!</v>
      </c>
    </row>
    <row r="8" spans="1:13">
      <c r="A8" s="42">
        <v>6</v>
      </c>
      <c r="B8" s="154">
        <f>'ALUMNADO-FP Dual'!C8</f>
        <v>0</v>
      </c>
      <c r="C8" s="168" t="e">
        <f>'parte a'!S14</f>
        <v>#DIV/0!</v>
      </c>
      <c r="D8" s="168" t="e">
        <f>'Parte b'!L14</f>
        <v>#DIV/0!</v>
      </c>
      <c r="E8" s="168" t="e">
        <f>'Comportamiento alumnado'!W13</f>
        <v>#VALUE!</v>
      </c>
      <c r="F8" s="168">
        <f>'Notas 1º evaluación'!I8</f>
        <v>0</v>
      </c>
      <c r="G8" s="168" t="e">
        <f t="shared" si="0"/>
        <v>#DIV/0!</v>
      </c>
    </row>
    <row r="9" spans="1:13">
      <c r="A9" s="151">
        <v>7</v>
      </c>
      <c r="B9" s="152">
        <f>'ALUMNADO-FP Dual'!C9</f>
        <v>0</v>
      </c>
      <c r="C9" s="153" t="e">
        <f>'parte a'!S15</f>
        <v>#DIV/0!</v>
      </c>
      <c r="D9" s="153" t="e">
        <f>'Parte b'!L15</f>
        <v>#DIV/0!</v>
      </c>
      <c r="E9" s="153" t="e">
        <f>'Comportamiento alumnado'!W14</f>
        <v>#VALUE!</v>
      </c>
      <c r="F9" s="153">
        <f>'Notas 1º evaluación'!I9</f>
        <v>0</v>
      </c>
      <c r="G9" s="153" t="e">
        <f t="shared" si="0"/>
        <v>#DIV/0!</v>
      </c>
    </row>
    <row r="10" spans="1:13">
      <c r="A10" s="42">
        <v>8</v>
      </c>
      <c r="B10" s="154">
        <f>'ALUMNADO-FP Dual'!C10</f>
        <v>0</v>
      </c>
      <c r="C10" s="168" t="e">
        <f>'parte a'!S16</f>
        <v>#DIV/0!</v>
      </c>
      <c r="D10" s="168" t="e">
        <f>'Parte b'!L16</f>
        <v>#DIV/0!</v>
      </c>
      <c r="E10" s="168" t="e">
        <f>'Comportamiento alumnado'!W15</f>
        <v>#VALUE!</v>
      </c>
      <c r="F10" s="168">
        <f>'Notas 1º evaluación'!I10</f>
        <v>0</v>
      </c>
      <c r="G10" s="168" t="e">
        <f t="shared" si="0"/>
        <v>#DIV/0!</v>
      </c>
    </row>
    <row r="11" spans="1:13">
      <c r="A11" s="151">
        <v>9</v>
      </c>
      <c r="B11" s="152">
        <f>'ALUMNADO-FP Dual'!C11</f>
        <v>0</v>
      </c>
      <c r="C11" s="153" t="e">
        <f>'parte a'!S17</f>
        <v>#DIV/0!</v>
      </c>
      <c r="D11" s="153" t="e">
        <f>'Parte b'!L17</f>
        <v>#DIV/0!</v>
      </c>
      <c r="E11" s="153" t="e">
        <f>'Comportamiento alumnado'!W16</f>
        <v>#VALUE!</v>
      </c>
      <c r="F11" s="153">
        <f>'Notas 1º evaluación'!I11</f>
        <v>0</v>
      </c>
      <c r="G11" s="153" t="e">
        <f t="shared" si="0"/>
        <v>#DIV/0!</v>
      </c>
    </row>
    <row r="12" spans="1:13">
      <c r="A12" s="42">
        <v>10</v>
      </c>
      <c r="B12" s="154">
        <f>'ALUMNADO-FP Dual'!C12</f>
        <v>0</v>
      </c>
      <c r="C12" s="168" t="e">
        <f>'parte a'!S18</f>
        <v>#DIV/0!</v>
      </c>
      <c r="D12" s="168" t="e">
        <f>'Parte b'!L18</f>
        <v>#DIV/0!</v>
      </c>
      <c r="E12" s="168" t="e">
        <f>'Comportamiento alumnado'!W17</f>
        <v>#VALUE!</v>
      </c>
      <c r="F12" s="168">
        <f>'Notas 1º evaluación'!I12</f>
        <v>0</v>
      </c>
      <c r="G12" s="168" t="e">
        <f t="shared" si="0"/>
        <v>#DIV/0!</v>
      </c>
    </row>
    <row r="13" spans="1:13">
      <c r="A13" s="151">
        <v>11</v>
      </c>
      <c r="B13" s="152">
        <f>'ALUMNADO-FP Dual'!C13</f>
        <v>0</v>
      </c>
      <c r="C13" s="153" t="e">
        <f>'parte a'!S19</f>
        <v>#DIV/0!</v>
      </c>
      <c r="D13" s="153" t="e">
        <f>'Parte b'!L19</f>
        <v>#DIV/0!</v>
      </c>
      <c r="E13" s="153" t="e">
        <f>'Comportamiento alumnado'!W18</f>
        <v>#VALUE!</v>
      </c>
      <c r="F13" s="153">
        <f>'Notas 1º evaluación'!I13</f>
        <v>0</v>
      </c>
      <c r="G13" s="153" t="e">
        <f t="shared" si="0"/>
        <v>#DIV/0!</v>
      </c>
    </row>
    <row r="14" spans="1:13">
      <c r="A14" s="42">
        <v>12</v>
      </c>
      <c r="B14" s="154">
        <f>'ALUMNADO-FP Dual'!C14</f>
        <v>0</v>
      </c>
      <c r="C14" s="168" t="e">
        <f>'parte a'!S20</f>
        <v>#DIV/0!</v>
      </c>
      <c r="D14" s="168" t="e">
        <f>'Parte b'!L20</f>
        <v>#DIV/0!</v>
      </c>
      <c r="E14" s="168" t="e">
        <f>'Comportamiento alumnado'!W19</f>
        <v>#VALUE!</v>
      </c>
      <c r="F14" s="168">
        <f>'Notas 1º evaluación'!I14</f>
        <v>0</v>
      </c>
      <c r="G14" s="168" t="e">
        <f t="shared" si="0"/>
        <v>#DIV/0!</v>
      </c>
    </row>
    <row r="15" spans="1:13">
      <c r="A15" s="151">
        <v>13</v>
      </c>
      <c r="B15" s="152">
        <f>'ALUMNADO-FP Dual'!C15</f>
        <v>0</v>
      </c>
      <c r="C15" s="153" t="e">
        <f>'parte a'!S21</f>
        <v>#DIV/0!</v>
      </c>
      <c r="D15" s="153" t="e">
        <f>'Parte b'!L21</f>
        <v>#DIV/0!</v>
      </c>
      <c r="E15" s="153" t="e">
        <f>'Comportamiento alumnado'!W20</f>
        <v>#VALUE!</v>
      </c>
      <c r="F15" s="153">
        <f>'Notas 1º evaluación'!I15</f>
        <v>0</v>
      </c>
      <c r="G15" s="153" t="e">
        <f t="shared" si="0"/>
        <v>#DIV/0!</v>
      </c>
    </row>
    <row r="16" spans="1:13">
      <c r="A16" s="42">
        <v>14</v>
      </c>
      <c r="B16" s="154">
        <f>'ALUMNADO-FP Dual'!C16</f>
        <v>0</v>
      </c>
      <c r="C16" s="168" t="e">
        <f>'parte a'!S22</f>
        <v>#DIV/0!</v>
      </c>
      <c r="D16" s="168" t="e">
        <f>'Parte b'!L22</f>
        <v>#DIV/0!</v>
      </c>
      <c r="E16" s="168" t="e">
        <f>'Comportamiento alumnado'!W21</f>
        <v>#VALUE!</v>
      </c>
      <c r="F16" s="168">
        <f>'Notas 1º evaluación'!I16</f>
        <v>0</v>
      </c>
      <c r="G16" s="168" t="e">
        <f t="shared" si="0"/>
        <v>#DIV/0!</v>
      </c>
    </row>
    <row r="17" spans="1:7">
      <c r="A17" s="151">
        <v>15</v>
      </c>
      <c r="B17" s="152">
        <f>'ALUMNADO-FP Dual'!C17</f>
        <v>0</v>
      </c>
      <c r="C17" s="153" t="e">
        <f>'parte a'!S23</f>
        <v>#DIV/0!</v>
      </c>
      <c r="D17" s="153" t="e">
        <f>'Parte b'!L23</f>
        <v>#DIV/0!</v>
      </c>
      <c r="E17" s="153" t="e">
        <f>'Comportamiento alumnado'!W22</f>
        <v>#VALUE!</v>
      </c>
      <c r="F17" s="153">
        <f>'Notas 1º evaluación'!I17</f>
        <v>0</v>
      </c>
      <c r="G17" s="153" t="e">
        <f t="shared" si="0"/>
        <v>#DIV/0!</v>
      </c>
    </row>
    <row r="18" spans="1:7">
      <c r="A18" s="42">
        <v>16</v>
      </c>
      <c r="B18" s="154">
        <f>'ALUMNADO-FP Dual'!C18</f>
        <v>0</v>
      </c>
      <c r="C18" s="168" t="e">
        <f>'parte a'!S24</f>
        <v>#DIV/0!</v>
      </c>
      <c r="D18" s="168" t="e">
        <f>'Parte b'!L24</f>
        <v>#DIV/0!</v>
      </c>
      <c r="E18" s="168" t="e">
        <f>'Comportamiento alumnado'!W23</f>
        <v>#VALUE!</v>
      </c>
      <c r="F18" s="168">
        <f>'Notas 1º evaluación'!I18</f>
        <v>0</v>
      </c>
      <c r="G18" s="168" t="e">
        <f t="shared" si="0"/>
        <v>#DIV/0!</v>
      </c>
    </row>
    <row r="19" spans="1:7">
      <c r="A19" s="151">
        <v>17</v>
      </c>
      <c r="B19" s="152">
        <f>'ALUMNADO-FP Dual'!C19</f>
        <v>0</v>
      </c>
      <c r="C19" s="153" t="e">
        <f>'parte a'!S25</f>
        <v>#DIV/0!</v>
      </c>
      <c r="D19" s="153" t="e">
        <f>'Parte b'!L25</f>
        <v>#DIV/0!</v>
      </c>
      <c r="E19" s="153" t="e">
        <f>'Comportamiento alumnado'!W24</f>
        <v>#VALUE!</v>
      </c>
      <c r="F19" s="153">
        <f>'Notas 1º evaluación'!I19</f>
        <v>0</v>
      </c>
      <c r="G19" s="153" t="e">
        <f t="shared" si="0"/>
        <v>#DIV/0!</v>
      </c>
    </row>
    <row r="20" spans="1:7">
      <c r="A20" s="42">
        <v>18</v>
      </c>
      <c r="B20" s="154">
        <f>'ALUMNADO-FP Dual'!C20</f>
        <v>0</v>
      </c>
      <c r="C20" s="168" t="e">
        <f>'parte a'!S26</f>
        <v>#DIV/0!</v>
      </c>
      <c r="D20" s="168" t="e">
        <f>'Parte b'!L26</f>
        <v>#DIV/0!</v>
      </c>
      <c r="E20" s="168" t="e">
        <f>'Comportamiento alumnado'!W25</f>
        <v>#VALUE!</v>
      </c>
      <c r="F20" s="168">
        <f>'Notas 1º evaluación'!I20</f>
        <v>0</v>
      </c>
      <c r="G20" s="168" t="e">
        <f t="shared" si="0"/>
        <v>#DIV/0!</v>
      </c>
    </row>
    <row r="21" spans="1:7">
      <c r="A21" s="151">
        <v>19</v>
      </c>
      <c r="B21" s="152">
        <f>'ALUMNADO-FP Dual'!C21</f>
        <v>0</v>
      </c>
      <c r="C21" s="153" t="e">
        <f>'parte a'!S27</f>
        <v>#DIV/0!</v>
      </c>
      <c r="D21" s="153" t="e">
        <f>'Parte b'!L27</f>
        <v>#DIV/0!</v>
      </c>
      <c r="E21" s="153" t="e">
        <f>'Comportamiento alumnado'!W26</f>
        <v>#VALUE!</v>
      </c>
      <c r="F21" s="153">
        <f>'Notas 1º evaluación'!I21</f>
        <v>0</v>
      </c>
      <c r="G21" s="153" t="e">
        <f t="shared" si="0"/>
        <v>#DIV/0!</v>
      </c>
    </row>
    <row r="22" spans="1:7">
      <c r="A22" s="42">
        <v>20</v>
      </c>
      <c r="B22" s="154">
        <f>'ALUMNADO-FP Dual'!C22</f>
        <v>0</v>
      </c>
      <c r="C22" s="168" t="e">
        <f>'parte a'!S28</f>
        <v>#DIV/0!</v>
      </c>
      <c r="D22" s="168" t="e">
        <f>'Parte b'!L28</f>
        <v>#DIV/0!</v>
      </c>
      <c r="E22" s="168" t="e">
        <f>'Comportamiento alumnado'!W27</f>
        <v>#VALUE!</v>
      </c>
      <c r="F22" s="168">
        <f>'Notas 1º evaluación'!I22</f>
        <v>0</v>
      </c>
      <c r="G22" s="168" t="e">
        <f t="shared" si="0"/>
        <v>#DIV/0!</v>
      </c>
    </row>
    <row r="23" spans="1:7">
      <c r="A23" s="151">
        <v>21</v>
      </c>
      <c r="B23" s="152">
        <f>'ALUMNADO-FP Dual'!C23</f>
        <v>0</v>
      </c>
      <c r="C23" s="153" t="e">
        <f>'parte a'!S29</f>
        <v>#DIV/0!</v>
      </c>
      <c r="D23" s="153" t="e">
        <f>'Parte b'!L29</f>
        <v>#DIV/0!</v>
      </c>
      <c r="E23" s="153" t="e">
        <f>'Comportamiento alumnado'!W28</f>
        <v>#VALUE!</v>
      </c>
      <c r="F23" s="153">
        <f>'Notas 1º evaluación'!I23</f>
        <v>0</v>
      </c>
      <c r="G23" s="153" t="e">
        <f t="shared" si="0"/>
        <v>#DIV/0!</v>
      </c>
    </row>
    <row r="24" spans="1:7">
      <c r="A24" s="42">
        <v>22</v>
      </c>
      <c r="B24" s="154">
        <f>'ALUMNADO-FP Dual'!C24</f>
        <v>0</v>
      </c>
      <c r="C24" s="168" t="e">
        <f>'parte a'!S30</f>
        <v>#DIV/0!</v>
      </c>
      <c r="D24" s="168" t="e">
        <f>'Parte b'!L30</f>
        <v>#DIV/0!</v>
      </c>
      <c r="E24" s="168" t="e">
        <f>'Comportamiento alumnado'!W29</f>
        <v>#VALUE!</v>
      </c>
      <c r="F24" s="168">
        <f>'Notas 1º evaluación'!I24</f>
        <v>0</v>
      </c>
      <c r="G24" s="168" t="e">
        <f t="shared" si="0"/>
        <v>#DIV/0!</v>
      </c>
    </row>
    <row r="25" spans="1:7">
      <c r="A25" s="151">
        <v>23</v>
      </c>
      <c r="B25" s="152">
        <f>'ALUMNADO-FP Dual'!C25</f>
        <v>0</v>
      </c>
      <c r="C25" s="153" t="e">
        <f>'parte a'!S31</f>
        <v>#DIV/0!</v>
      </c>
      <c r="D25" s="153" t="e">
        <f>'Parte b'!L31</f>
        <v>#DIV/0!</v>
      </c>
      <c r="E25" s="153" t="e">
        <f>'Comportamiento alumnado'!W30</f>
        <v>#VALUE!</v>
      </c>
      <c r="F25" s="153">
        <f>'Notas 1º evaluación'!I25</f>
        <v>0</v>
      </c>
      <c r="G25" s="153" t="e">
        <f t="shared" si="0"/>
        <v>#DIV/0!</v>
      </c>
    </row>
    <row r="26" spans="1:7">
      <c r="A26" s="42">
        <v>24</v>
      </c>
      <c r="B26" s="154">
        <f>'ALUMNADO-FP Dual'!C26</f>
        <v>0</v>
      </c>
      <c r="C26" s="168" t="e">
        <f>'parte a'!S32</f>
        <v>#DIV/0!</v>
      </c>
      <c r="D26" s="168" t="e">
        <f>'Parte b'!L32</f>
        <v>#DIV/0!</v>
      </c>
      <c r="E26" s="168" t="e">
        <f>'Comportamiento alumnado'!W31</f>
        <v>#VALUE!</v>
      </c>
      <c r="F26" s="168">
        <f>'Notas 1º evaluación'!I26</f>
        <v>0</v>
      </c>
      <c r="G26" s="168" t="e">
        <f t="shared" si="0"/>
        <v>#DIV/0!</v>
      </c>
    </row>
  </sheetData>
  <autoFilter ref="A2:G26">
    <sortState ref="A3:G26">
      <sortCondition ref="A2:A26"/>
    </sortState>
  </autoFilter>
  <sortState ref="A5:G29">
    <sortCondition ref="A5:A29"/>
  </sortState>
  <conditionalFormatting sqref="C3:G26">
    <cfRule type="containsErrors" dxfId="296" priority="2">
      <formula>ISERROR(C3)</formula>
    </cfRule>
  </conditionalFormatting>
  <conditionalFormatting sqref="B3:B26">
    <cfRule type="cellIs" dxfId="295" priority="1" operator="equal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2"/>
  <sheetViews>
    <sheetView topLeftCell="A10" zoomScale="90" zoomScaleNormal="90" workbookViewId="0">
      <selection activeCell="G16" sqref="G16"/>
    </sheetView>
  </sheetViews>
  <sheetFormatPr baseColWidth="10" defaultRowHeight="15"/>
  <cols>
    <col min="1" max="1" width="3.7109375" style="1" customWidth="1"/>
    <col min="2" max="2" width="3.5703125" style="1" customWidth="1"/>
    <col min="3" max="3" width="31.5703125" customWidth="1"/>
    <col min="4" max="4" width="5.5703125" customWidth="1"/>
    <col min="5" max="5" width="8.85546875" customWidth="1"/>
    <col min="6" max="6" width="6.85546875" customWidth="1"/>
    <col min="7" max="7" width="9.42578125" customWidth="1"/>
    <col min="8" max="8" width="5.42578125" customWidth="1"/>
    <col min="9" max="9" width="9.42578125" customWidth="1"/>
    <col min="10" max="10" width="11.140625" customWidth="1"/>
    <col min="11" max="13" width="8.5703125" customWidth="1"/>
    <col min="14" max="15" width="9.28515625" style="1" customWidth="1"/>
    <col min="16" max="16" width="13.28515625" style="1" customWidth="1"/>
    <col min="17" max="17" width="8.42578125" style="1" customWidth="1"/>
    <col min="18" max="18" width="4.5703125" style="1" customWidth="1"/>
    <col min="19" max="19" width="4.85546875" style="1" customWidth="1"/>
    <col min="20" max="20" width="5.42578125" style="1" customWidth="1"/>
    <col min="21" max="21" width="6.28515625" style="1" customWidth="1"/>
    <col min="22" max="55" width="11.42578125" style="1"/>
  </cols>
  <sheetData>
    <row r="1" spans="1:55" ht="29.25" customHeight="1"/>
    <row r="2" spans="1:55" ht="171.75" customHeight="1">
      <c r="A2"/>
      <c r="B2" s="58"/>
      <c r="C2" s="33"/>
      <c r="D2" s="211" t="s">
        <v>135</v>
      </c>
      <c r="E2" s="22" t="s">
        <v>2</v>
      </c>
      <c r="F2" s="211" t="s">
        <v>150</v>
      </c>
      <c r="G2" s="22" t="s">
        <v>2</v>
      </c>
      <c r="H2" s="211" t="s">
        <v>151</v>
      </c>
      <c r="I2" s="22" t="s">
        <v>2</v>
      </c>
      <c r="J2" s="212" t="s">
        <v>152</v>
      </c>
      <c r="K2" s="213" t="s">
        <v>2</v>
      </c>
      <c r="L2" s="208" t="s">
        <v>153</v>
      </c>
      <c r="M2" s="209" t="s">
        <v>2</v>
      </c>
      <c r="N2" s="208" t="s">
        <v>149</v>
      </c>
      <c r="O2" s="209" t="s">
        <v>2</v>
      </c>
      <c r="P2" s="210" t="s">
        <v>3</v>
      </c>
    </row>
    <row r="3" spans="1:55">
      <c r="A3"/>
      <c r="B3" s="203">
        <v>1</v>
      </c>
      <c r="C3" s="204">
        <f>'ALUMNADO-FP Dual'!C3</f>
        <v>0</v>
      </c>
      <c r="D3" s="214">
        <f>'Notas 1º evaluación'!I3</f>
        <v>0</v>
      </c>
      <c r="E3" s="205">
        <f>+(D3*20)/100</f>
        <v>0</v>
      </c>
      <c r="F3" s="205" t="e">
        <f>'Comportamiento alumnado'!W8</f>
        <v>#VALUE!</v>
      </c>
      <c r="G3" s="205" t="e">
        <f>+(F3*20)/100</f>
        <v>#VALUE!</v>
      </c>
      <c r="H3" s="205">
        <f>'Notas 1º evaluación'!J3</f>
        <v>0</v>
      </c>
      <c r="I3" s="205">
        <f>+(H3*20)/100</f>
        <v>0</v>
      </c>
      <c r="J3" s="206">
        <f>'Notas 1º evaluación'!M3</f>
        <v>0</v>
      </c>
      <c r="K3" s="205">
        <f>+(J3*20)/100</f>
        <v>0</v>
      </c>
      <c r="L3" s="205">
        <f>'Notas 1º evaluación'!K3</f>
        <v>0</v>
      </c>
      <c r="M3" s="215">
        <f>(+L3*3)/10</f>
        <v>0</v>
      </c>
      <c r="N3" s="206">
        <f>'Notas 1º evaluación'!M3</f>
        <v>0</v>
      </c>
      <c r="O3" s="215">
        <f>+N3*0.0833</f>
        <v>0</v>
      </c>
      <c r="P3" s="260" t="e">
        <f>(+E3+I3+G3+K3)-(O3-M3)</f>
        <v>#VALUE!</v>
      </c>
      <c r="BB3"/>
      <c r="BC3"/>
    </row>
    <row r="4" spans="1:55">
      <c r="A4"/>
      <c r="B4" s="104">
        <v>2</v>
      </c>
      <c r="C4" s="9">
        <f>'ALUMNADO-FP Dual'!C4</f>
        <v>0</v>
      </c>
      <c r="D4" s="216">
        <f>'Notas 1º evaluación'!I4</f>
        <v>0</v>
      </c>
      <c r="E4" s="10">
        <f t="shared" ref="E4:E5" si="0">+(D4*20)/100</f>
        <v>0</v>
      </c>
      <c r="F4" s="10" t="e">
        <f>'Comportamiento alumnado'!W9</f>
        <v>#VALUE!</v>
      </c>
      <c r="G4" s="10" t="e">
        <f t="shared" ref="G4:G26" si="1">+(F4*20)/100</f>
        <v>#VALUE!</v>
      </c>
      <c r="H4" s="10">
        <f>'Notas 1º evaluación'!J4</f>
        <v>0</v>
      </c>
      <c r="I4" s="10">
        <f t="shared" ref="I4:I5" si="2">+(H4*20)/100</f>
        <v>0</v>
      </c>
      <c r="J4" s="207">
        <f>'Notas 1º evaluación'!M4</f>
        <v>0</v>
      </c>
      <c r="K4" s="10">
        <f t="shared" ref="K4:K26" si="3">+(J4*20)/100</f>
        <v>0</v>
      </c>
      <c r="L4" s="10">
        <f>'Notas 1º evaluación'!K4</f>
        <v>0</v>
      </c>
      <c r="M4" s="217">
        <f t="shared" ref="M4:M26" si="4">+L4*3</f>
        <v>0</v>
      </c>
      <c r="N4" s="207">
        <f>'Notas 1º evaluación'!M4</f>
        <v>0</v>
      </c>
      <c r="O4" s="217"/>
      <c r="P4" s="261" t="e">
        <f t="shared" ref="P4:P26" si="5">(+E4+I4+G4+K4)-(O4-M4)</f>
        <v>#VALUE!</v>
      </c>
      <c r="BB4"/>
      <c r="BC4"/>
    </row>
    <row r="5" spans="1:55">
      <c r="A5"/>
      <c r="B5" s="203">
        <v>1</v>
      </c>
      <c r="C5" s="204">
        <f>'ALUMNADO-FP Dual'!C5</f>
        <v>0</v>
      </c>
      <c r="D5" s="214">
        <f>'Notas 1º evaluación'!I5</f>
        <v>0</v>
      </c>
      <c r="E5" s="205">
        <f t="shared" si="0"/>
        <v>0</v>
      </c>
      <c r="F5" s="205" t="e">
        <f>'Comportamiento alumnado'!W10</f>
        <v>#VALUE!</v>
      </c>
      <c r="G5" s="205" t="e">
        <f t="shared" si="1"/>
        <v>#VALUE!</v>
      </c>
      <c r="H5" s="205">
        <f>'Notas 1º evaluación'!J5</f>
        <v>0</v>
      </c>
      <c r="I5" s="205">
        <f t="shared" si="2"/>
        <v>0</v>
      </c>
      <c r="J5" s="206">
        <f>'Notas 1º evaluación'!M5</f>
        <v>0</v>
      </c>
      <c r="K5" s="205">
        <f t="shared" si="3"/>
        <v>0</v>
      </c>
      <c r="L5" s="205">
        <f>'Notas 1º evaluación'!K5</f>
        <v>0</v>
      </c>
      <c r="M5" s="215">
        <f t="shared" si="4"/>
        <v>0</v>
      </c>
      <c r="N5" s="206">
        <f>'Notas 1º evaluación'!M5</f>
        <v>0</v>
      </c>
      <c r="O5" s="215">
        <f t="shared" ref="O5" si="6">+N5*0.0833</f>
        <v>0</v>
      </c>
      <c r="P5" s="260" t="e">
        <f t="shared" si="5"/>
        <v>#VALUE!</v>
      </c>
      <c r="BB5"/>
      <c r="BC5"/>
    </row>
    <row r="6" spans="1:55">
      <c r="A6"/>
      <c r="B6" s="104">
        <v>2</v>
      </c>
      <c r="C6" s="9" t="str">
        <f>'ALUMNADO-FP Dual'!C6</f>
        <v xml:space="preserve"> </v>
      </c>
      <c r="D6" s="216">
        <f>'Notas 1º evaluación'!I6</f>
        <v>0</v>
      </c>
      <c r="E6" s="10">
        <f t="shared" ref="E6:E26" si="7">+(D6*20)/100</f>
        <v>0</v>
      </c>
      <c r="F6" s="10" t="e">
        <f>'Comportamiento alumnado'!W11</f>
        <v>#VALUE!</v>
      </c>
      <c r="G6" s="10" t="e">
        <f t="shared" si="1"/>
        <v>#VALUE!</v>
      </c>
      <c r="H6" s="10">
        <f>'Notas 1º evaluación'!J6</f>
        <v>0</v>
      </c>
      <c r="I6" s="10">
        <f t="shared" ref="I6:I26" si="8">+(H6*20)/100</f>
        <v>0</v>
      </c>
      <c r="J6" s="207">
        <f>'Notas 1º evaluación'!M6</f>
        <v>0</v>
      </c>
      <c r="K6" s="10">
        <f t="shared" si="3"/>
        <v>0</v>
      </c>
      <c r="L6" s="10">
        <f>'Notas 1º evaluación'!K6</f>
        <v>0</v>
      </c>
      <c r="M6" s="217">
        <f t="shared" si="4"/>
        <v>0</v>
      </c>
      <c r="N6" s="207">
        <f>'Notas 1º evaluación'!M6</f>
        <v>0</v>
      </c>
      <c r="O6" s="217"/>
      <c r="P6" s="261" t="e">
        <f t="shared" si="5"/>
        <v>#VALUE!</v>
      </c>
      <c r="BB6"/>
      <c r="BC6"/>
    </row>
    <row r="7" spans="1:55">
      <c r="A7"/>
      <c r="B7" s="203">
        <v>1</v>
      </c>
      <c r="C7" s="204">
        <f>'ALUMNADO-FP Dual'!C7</f>
        <v>0</v>
      </c>
      <c r="D7" s="214">
        <f>'Notas 1º evaluación'!I7</f>
        <v>0</v>
      </c>
      <c r="E7" s="205">
        <f t="shared" si="7"/>
        <v>0</v>
      </c>
      <c r="F7" s="205" t="e">
        <f>'Comportamiento alumnado'!W12</f>
        <v>#VALUE!</v>
      </c>
      <c r="G7" s="205" t="e">
        <f t="shared" si="1"/>
        <v>#VALUE!</v>
      </c>
      <c r="H7" s="205">
        <f>'Notas 1º evaluación'!J7</f>
        <v>0</v>
      </c>
      <c r="I7" s="205">
        <f t="shared" si="8"/>
        <v>0</v>
      </c>
      <c r="J7" s="206">
        <f>'Notas 1º evaluación'!M7</f>
        <v>0</v>
      </c>
      <c r="K7" s="205">
        <f t="shared" si="3"/>
        <v>0</v>
      </c>
      <c r="L7" s="205">
        <f>'Notas 1º evaluación'!K7</f>
        <v>0</v>
      </c>
      <c r="M7" s="215">
        <f t="shared" si="4"/>
        <v>0</v>
      </c>
      <c r="N7" s="206">
        <f>'Notas 1º evaluación'!M7</f>
        <v>0</v>
      </c>
      <c r="O7" s="215">
        <f t="shared" ref="O7" si="9">+N7*0.0833</f>
        <v>0</v>
      </c>
      <c r="P7" s="260" t="e">
        <f t="shared" si="5"/>
        <v>#VALUE!</v>
      </c>
      <c r="V7" s="211"/>
      <c r="BB7"/>
      <c r="BC7"/>
    </row>
    <row r="8" spans="1:55">
      <c r="A8"/>
      <c r="B8" s="104">
        <v>2</v>
      </c>
      <c r="C8" s="9">
        <f>'ALUMNADO-FP Dual'!C8</f>
        <v>0</v>
      </c>
      <c r="D8" s="216">
        <f>'Notas 1º evaluación'!I8</f>
        <v>0</v>
      </c>
      <c r="E8" s="10">
        <f t="shared" si="7"/>
        <v>0</v>
      </c>
      <c r="F8" s="10" t="e">
        <f>'Comportamiento alumnado'!W13</f>
        <v>#VALUE!</v>
      </c>
      <c r="G8" s="10" t="e">
        <f t="shared" si="1"/>
        <v>#VALUE!</v>
      </c>
      <c r="H8" s="10">
        <f>'Notas 1º evaluación'!J8</f>
        <v>0</v>
      </c>
      <c r="I8" s="10">
        <f t="shared" si="8"/>
        <v>0</v>
      </c>
      <c r="J8" s="207">
        <f>'Notas 1º evaluación'!M8</f>
        <v>0</v>
      </c>
      <c r="K8" s="10">
        <f t="shared" si="3"/>
        <v>0</v>
      </c>
      <c r="L8" s="10">
        <f>'Notas 1º evaluación'!K8</f>
        <v>0</v>
      </c>
      <c r="M8" s="217">
        <f t="shared" si="4"/>
        <v>0</v>
      </c>
      <c r="N8" s="207">
        <f>'Notas 1º evaluación'!M8</f>
        <v>0</v>
      </c>
      <c r="O8" s="217"/>
      <c r="P8" s="261" t="e">
        <f t="shared" si="5"/>
        <v>#VALUE!</v>
      </c>
      <c r="BB8"/>
      <c r="BC8"/>
    </row>
    <row r="9" spans="1:55">
      <c r="A9"/>
      <c r="B9" s="203">
        <v>1</v>
      </c>
      <c r="C9" s="204">
        <f>'ALUMNADO-FP Dual'!C9</f>
        <v>0</v>
      </c>
      <c r="D9" s="214">
        <f>'Notas 1º evaluación'!I9</f>
        <v>0</v>
      </c>
      <c r="E9" s="205">
        <f t="shared" si="7"/>
        <v>0</v>
      </c>
      <c r="F9" s="205" t="e">
        <f>'Comportamiento alumnado'!W14</f>
        <v>#VALUE!</v>
      </c>
      <c r="G9" s="205" t="e">
        <f t="shared" si="1"/>
        <v>#VALUE!</v>
      </c>
      <c r="H9" s="205">
        <f>'Notas 1º evaluación'!J9</f>
        <v>0</v>
      </c>
      <c r="I9" s="205">
        <f t="shared" si="8"/>
        <v>0</v>
      </c>
      <c r="J9" s="206">
        <f>'Notas 1º evaluación'!M9</f>
        <v>0</v>
      </c>
      <c r="K9" s="205">
        <f t="shared" si="3"/>
        <v>0</v>
      </c>
      <c r="L9" s="205">
        <f>'Notas 1º evaluación'!K9</f>
        <v>0</v>
      </c>
      <c r="M9" s="215">
        <f t="shared" si="4"/>
        <v>0</v>
      </c>
      <c r="N9" s="206">
        <f>'Notas 1º evaluación'!M9</f>
        <v>0</v>
      </c>
      <c r="O9" s="215">
        <f t="shared" ref="O9" si="10">+N9*0.0833</f>
        <v>0</v>
      </c>
      <c r="P9" s="260" t="e">
        <f t="shared" si="5"/>
        <v>#VALUE!</v>
      </c>
      <c r="BB9"/>
      <c r="BC9"/>
    </row>
    <row r="10" spans="1:55">
      <c r="A10"/>
      <c r="B10" s="104">
        <v>2</v>
      </c>
      <c r="C10" s="9">
        <f>'ALUMNADO-FP Dual'!C10</f>
        <v>0</v>
      </c>
      <c r="D10" s="216">
        <f>'Notas 1º evaluación'!I10</f>
        <v>0</v>
      </c>
      <c r="E10" s="10">
        <f t="shared" si="7"/>
        <v>0</v>
      </c>
      <c r="F10" s="10" t="e">
        <f>'Comportamiento alumnado'!W15</f>
        <v>#VALUE!</v>
      </c>
      <c r="G10" s="10" t="e">
        <f t="shared" si="1"/>
        <v>#VALUE!</v>
      </c>
      <c r="H10" s="10">
        <f>'Notas 1º evaluación'!J10</f>
        <v>0</v>
      </c>
      <c r="I10" s="10">
        <f t="shared" si="8"/>
        <v>0</v>
      </c>
      <c r="J10" s="207">
        <f>'Notas 1º evaluación'!M10</f>
        <v>0</v>
      </c>
      <c r="K10" s="10">
        <f t="shared" si="3"/>
        <v>0</v>
      </c>
      <c r="L10" s="10">
        <f>'Notas 1º evaluación'!K10</f>
        <v>0</v>
      </c>
      <c r="M10" s="217">
        <f t="shared" si="4"/>
        <v>0</v>
      </c>
      <c r="N10" s="207">
        <f>'Notas 1º evaluación'!M10</f>
        <v>0</v>
      </c>
      <c r="O10" s="217"/>
      <c r="P10" s="261" t="e">
        <f t="shared" si="5"/>
        <v>#VALUE!</v>
      </c>
      <c r="BB10"/>
      <c r="BC10"/>
    </row>
    <row r="11" spans="1:55">
      <c r="A11"/>
      <c r="B11" s="203">
        <v>1</v>
      </c>
      <c r="C11" s="204">
        <f>'ALUMNADO-FP Dual'!C11</f>
        <v>0</v>
      </c>
      <c r="D11" s="214">
        <f>'Notas 1º evaluación'!I11</f>
        <v>0</v>
      </c>
      <c r="E11" s="205">
        <f t="shared" si="7"/>
        <v>0</v>
      </c>
      <c r="F11" s="205" t="e">
        <f>'Comportamiento alumnado'!W16</f>
        <v>#VALUE!</v>
      </c>
      <c r="G11" s="205" t="e">
        <f t="shared" si="1"/>
        <v>#VALUE!</v>
      </c>
      <c r="H11" s="205">
        <f>'Notas 1º evaluación'!J11</f>
        <v>0</v>
      </c>
      <c r="I11" s="205">
        <f t="shared" si="8"/>
        <v>0</v>
      </c>
      <c r="J11" s="206">
        <f>'Notas 1º evaluación'!M11</f>
        <v>0</v>
      </c>
      <c r="K11" s="205">
        <f t="shared" si="3"/>
        <v>0</v>
      </c>
      <c r="L11" s="205">
        <f>'Notas 1º evaluación'!K11</f>
        <v>0</v>
      </c>
      <c r="M11" s="215">
        <f t="shared" si="4"/>
        <v>0</v>
      </c>
      <c r="N11" s="206">
        <f>'Notas 1º evaluación'!M11</f>
        <v>0</v>
      </c>
      <c r="O11" s="215">
        <f t="shared" ref="O11" si="11">+N11*0.0833</f>
        <v>0</v>
      </c>
      <c r="P11" s="260" t="e">
        <f t="shared" si="5"/>
        <v>#VALUE!</v>
      </c>
      <c r="BB11"/>
      <c r="BC11"/>
    </row>
    <row r="12" spans="1:55">
      <c r="A12"/>
      <c r="B12" s="104">
        <v>2</v>
      </c>
      <c r="C12" s="9">
        <f>'ALUMNADO-FP Dual'!C12</f>
        <v>0</v>
      </c>
      <c r="D12" s="216">
        <f>'Notas 1º evaluación'!I12</f>
        <v>0</v>
      </c>
      <c r="E12" s="10">
        <f t="shared" si="7"/>
        <v>0</v>
      </c>
      <c r="F12" s="10" t="e">
        <f>'Comportamiento alumnado'!W17</f>
        <v>#VALUE!</v>
      </c>
      <c r="G12" s="10" t="e">
        <f t="shared" si="1"/>
        <v>#VALUE!</v>
      </c>
      <c r="H12" s="10">
        <f>'Notas 1º evaluación'!J12</f>
        <v>0</v>
      </c>
      <c r="I12" s="10">
        <f t="shared" si="8"/>
        <v>0</v>
      </c>
      <c r="J12" s="207">
        <f>'Notas 1º evaluación'!M12</f>
        <v>0</v>
      </c>
      <c r="K12" s="10">
        <f t="shared" si="3"/>
        <v>0</v>
      </c>
      <c r="L12" s="10">
        <f>'Notas 1º evaluación'!K12</f>
        <v>0</v>
      </c>
      <c r="M12" s="217">
        <f t="shared" si="4"/>
        <v>0</v>
      </c>
      <c r="N12" s="207">
        <f>'Notas 1º evaluación'!M12</f>
        <v>0</v>
      </c>
      <c r="O12" s="217"/>
      <c r="P12" s="261" t="e">
        <f t="shared" si="5"/>
        <v>#VALUE!</v>
      </c>
      <c r="X12" s="7"/>
      <c r="BB12"/>
      <c r="BC12"/>
    </row>
    <row r="13" spans="1:55">
      <c r="A13"/>
      <c r="B13" s="203">
        <v>1</v>
      </c>
      <c r="C13" s="204">
        <f>'ALUMNADO-FP Dual'!C13</f>
        <v>0</v>
      </c>
      <c r="D13" s="214">
        <f>'Notas 1º evaluación'!I13</f>
        <v>0</v>
      </c>
      <c r="E13" s="205">
        <f t="shared" si="7"/>
        <v>0</v>
      </c>
      <c r="F13" s="205" t="e">
        <f>'Comportamiento alumnado'!W18</f>
        <v>#VALUE!</v>
      </c>
      <c r="G13" s="205" t="e">
        <f t="shared" si="1"/>
        <v>#VALUE!</v>
      </c>
      <c r="H13" s="205">
        <f>'Notas 1º evaluación'!J13</f>
        <v>0</v>
      </c>
      <c r="I13" s="205">
        <f t="shared" si="8"/>
        <v>0</v>
      </c>
      <c r="J13" s="206">
        <f>'Notas 1º evaluación'!M13</f>
        <v>0</v>
      </c>
      <c r="K13" s="205">
        <f t="shared" si="3"/>
        <v>0</v>
      </c>
      <c r="L13" s="205">
        <f>'Notas 1º evaluación'!K13</f>
        <v>0</v>
      </c>
      <c r="M13" s="215">
        <f t="shared" si="4"/>
        <v>0</v>
      </c>
      <c r="N13" s="206">
        <f>'Notas 1º evaluación'!M13</f>
        <v>0</v>
      </c>
      <c r="O13" s="215">
        <f t="shared" ref="O13" si="12">+N13*0.0833</f>
        <v>0</v>
      </c>
      <c r="P13" s="260" t="e">
        <f t="shared" si="5"/>
        <v>#VALUE!</v>
      </c>
      <c r="X13" s="8"/>
      <c r="BB13"/>
      <c r="BC13"/>
    </row>
    <row r="14" spans="1:55">
      <c r="A14"/>
      <c r="B14" s="104">
        <v>2</v>
      </c>
      <c r="C14" s="9">
        <f>'ALUMNADO-FP Dual'!C14</f>
        <v>0</v>
      </c>
      <c r="D14" s="216">
        <f>'Notas 1º evaluación'!I14</f>
        <v>0</v>
      </c>
      <c r="E14" s="10">
        <f t="shared" si="7"/>
        <v>0</v>
      </c>
      <c r="F14" s="10" t="e">
        <f>'Comportamiento alumnado'!W19</f>
        <v>#VALUE!</v>
      </c>
      <c r="G14" s="10" t="e">
        <f t="shared" si="1"/>
        <v>#VALUE!</v>
      </c>
      <c r="H14" s="10">
        <f>'Notas 1º evaluación'!J14</f>
        <v>0</v>
      </c>
      <c r="I14" s="10">
        <f t="shared" si="8"/>
        <v>0</v>
      </c>
      <c r="J14" s="207">
        <f>'Notas 1º evaluación'!M14</f>
        <v>0</v>
      </c>
      <c r="K14" s="10">
        <f t="shared" si="3"/>
        <v>0</v>
      </c>
      <c r="L14" s="10">
        <f>'Notas 1º evaluación'!K14</f>
        <v>0</v>
      </c>
      <c r="M14" s="217">
        <f t="shared" si="4"/>
        <v>0</v>
      </c>
      <c r="N14" s="207">
        <f>'Notas 1º evaluación'!M14</f>
        <v>0</v>
      </c>
      <c r="O14" s="217"/>
      <c r="P14" s="261" t="e">
        <f t="shared" si="5"/>
        <v>#VALUE!</v>
      </c>
      <c r="BB14"/>
      <c r="BC14"/>
    </row>
    <row r="15" spans="1:55">
      <c r="A15"/>
      <c r="B15" s="203">
        <v>1</v>
      </c>
      <c r="C15" s="204">
        <f>'ALUMNADO-FP Dual'!C15</f>
        <v>0</v>
      </c>
      <c r="D15" s="214">
        <f>'Notas 1º evaluación'!I15</f>
        <v>0</v>
      </c>
      <c r="E15" s="205">
        <f t="shared" si="7"/>
        <v>0</v>
      </c>
      <c r="F15" s="205" t="e">
        <f>'Comportamiento alumnado'!W20</f>
        <v>#VALUE!</v>
      </c>
      <c r="G15" s="205" t="e">
        <f t="shared" si="1"/>
        <v>#VALUE!</v>
      </c>
      <c r="H15" s="205">
        <f>'Notas 1º evaluación'!J15</f>
        <v>0</v>
      </c>
      <c r="I15" s="205">
        <f t="shared" si="8"/>
        <v>0</v>
      </c>
      <c r="J15" s="206">
        <f>'Notas 1º evaluación'!M15</f>
        <v>0</v>
      </c>
      <c r="K15" s="205">
        <f t="shared" si="3"/>
        <v>0</v>
      </c>
      <c r="L15" s="205">
        <f>'Notas 1º evaluación'!K15</f>
        <v>0</v>
      </c>
      <c r="M15" s="215">
        <f t="shared" si="4"/>
        <v>0</v>
      </c>
      <c r="N15" s="206">
        <f>'Notas 1º evaluación'!M15</f>
        <v>0</v>
      </c>
      <c r="O15" s="215">
        <f t="shared" ref="O15" si="13">+N15*0.0833</f>
        <v>0</v>
      </c>
      <c r="P15" s="260" t="e">
        <f t="shared" si="5"/>
        <v>#VALUE!</v>
      </c>
      <c r="BB15"/>
      <c r="BC15"/>
    </row>
    <row r="16" spans="1:55">
      <c r="A16"/>
      <c r="B16" s="104">
        <v>2</v>
      </c>
      <c r="C16" s="9">
        <f>'ALUMNADO-FP Dual'!C16</f>
        <v>0</v>
      </c>
      <c r="D16" s="216">
        <f>'Notas 1º evaluación'!I16</f>
        <v>0</v>
      </c>
      <c r="E16" s="10">
        <f t="shared" si="7"/>
        <v>0</v>
      </c>
      <c r="F16" s="10" t="e">
        <f>'Comportamiento alumnado'!W21</f>
        <v>#VALUE!</v>
      </c>
      <c r="G16" s="10" t="e">
        <f t="shared" si="1"/>
        <v>#VALUE!</v>
      </c>
      <c r="H16" s="10">
        <f>'Notas 1º evaluación'!J16</f>
        <v>0</v>
      </c>
      <c r="I16" s="10">
        <f t="shared" si="8"/>
        <v>0</v>
      </c>
      <c r="J16" s="207">
        <f>'Notas 1º evaluación'!M16</f>
        <v>0</v>
      </c>
      <c r="K16" s="10">
        <f t="shared" si="3"/>
        <v>0</v>
      </c>
      <c r="L16" s="10">
        <f>'Notas 1º evaluación'!K16</f>
        <v>0</v>
      </c>
      <c r="M16" s="217">
        <f t="shared" si="4"/>
        <v>0</v>
      </c>
      <c r="N16" s="207">
        <f>'Notas 1º evaluación'!M16</f>
        <v>0</v>
      </c>
      <c r="O16" s="217"/>
      <c r="P16" s="261" t="e">
        <f t="shared" si="5"/>
        <v>#VALUE!</v>
      </c>
      <c r="BB16"/>
      <c r="BC16"/>
    </row>
    <row r="17" spans="1:55">
      <c r="A17"/>
      <c r="B17" s="203">
        <v>1</v>
      </c>
      <c r="C17" s="204">
        <f>'ALUMNADO-FP Dual'!C17</f>
        <v>0</v>
      </c>
      <c r="D17" s="214">
        <f>'Notas 1º evaluación'!I17</f>
        <v>0</v>
      </c>
      <c r="E17" s="205">
        <f t="shared" si="7"/>
        <v>0</v>
      </c>
      <c r="F17" s="205" t="e">
        <f>'Comportamiento alumnado'!W22</f>
        <v>#VALUE!</v>
      </c>
      <c r="G17" s="205" t="e">
        <f t="shared" si="1"/>
        <v>#VALUE!</v>
      </c>
      <c r="H17" s="205">
        <f>'Notas 1º evaluación'!J17</f>
        <v>0</v>
      </c>
      <c r="I17" s="205">
        <f t="shared" si="8"/>
        <v>0</v>
      </c>
      <c r="J17" s="206">
        <f>'Notas 1º evaluación'!M17</f>
        <v>0</v>
      </c>
      <c r="K17" s="205">
        <f t="shared" si="3"/>
        <v>0</v>
      </c>
      <c r="L17" s="205">
        <f>'Notas 1º evaluación'!K17</f>
        <v>0</v>
      </c>
      <c r="M17" s="215">
        <f t="shared" si="4"/>
        <v>0</v>
      </c>
      <c r="N17" s="206">
        <f>'Notas 1º evaluación'!M17</f>
        <v>0</v>
      </c>
      <c r="O17" s="215">
        <f t="shared" ref="O17" si="14">+N17*0.0833</f>
        <v>0</v>
      </c>
      <c r="P17" s="260" t="e">
        <f t="shared" si="5"/>
        <v>#VALUE!</v>
      </c>
      <c r="BB17"/>
      <c r="BC17"/>
    </row>
    <row r="18" spans="1:55">
      <c r="A18"/>
      <c r="B18" s="104">
        <v>2</v>
      </c>
      <c r="C18" s="9">
        <f>'ALUMNADO-FP Dual'!C18</f>
        <v>0</v>
      </c>
      <c r="D18" s="216">
        <f>'Notas 1º evaluación'!I18</f>
        <v>0</v>
      </c>
      <c r="E18" s="10">
        <f t="shared" si="7"/>
        <v>0</v>
      </c>
      <c r="F18" s="10" t="e">
        <f>'Comportamiento alumnado'!W23</f>
        <v>#VALUE!</v>
      </c>
      <c r="G18" s="10" t="e">
        <f t="shared" si="1"/>
        <v>#VALUE!</v>
      </c>
      <c r="H18" s="10">
        <f>'Notas 1º evaluación'!J18</f>
        <v>0</v>
      </c>
      <c r="I18" s="10">
        <f t="shared" si="8"/>
        <v>0</v>
      </c>
      <c r="J18" s="207">
        <f>'Notas 1º evaluación'!M18</f>
        <v>0</v>
      </c>
      <c r="K18" s="10">
        <f t="shared" si="3"/>
        <v>0</v>
      </c>
      <c r="L18" s="10">
        <f>'Notas 1º evaluación'!K18</f>
        <v>0</v>
      </c>
      <c r="M18" s="217">
        <f t="shared" si="4"/>
        <v>0</v>
      </c>
      <c r="N18" s="207">
        <f>'Notas 1º evaluación'!M18</f>
        <v>0</v>
      </c>
      <c r="O18" s="217"/>
      <c r="P18" s="261" t="e">
        <f t="shared" si="5"/>
        <v>#VALUE!</v>
      </c>
      <c r="BB18"/>
      <c r="BC18"/>
    </row>
    <row r="19" spans="1:55">
      <c r="A19"/>
      <c r="B19" s="203">
        <v>1</v>
      </c>
      <c r="C19" s="204">
        <f>'ALUMNADO-FP Dual'!C19</f>
        <v>0</v>
      </c>
      <c r="D19" s="214">
        <f>'Notas 1º evaluación'!I19</f>
        <v>0</v>
      </c>
      <c r="E19" s="205">
        <f t="shared" si="7"/>
        <v>0</v>
      </c>
      <c r="F19" s="205" t="e">
        <f>'Comportamiento alumnado'!W24</f>
        <v>#VALUE!</v>
      </c>
      <c r="G19" s="205" t="e">
        <f t="shared" si="1"/>
        <v>#VALUE!</v>
      </c>
      <c r="H19" s="205">
        <f>'Notas 1º evaluación'!J19</f>
        <v>0</v>
      </c>
      <c r="I19" s="205">
        <f t="shared" si="8"/>
        <v>0</v>
      </c>
      <c r="J19" s="206">
        <f>'Notas 1º evaluación'!M19</f>
        <v>0</v>
      </c>
      <c r="K19" s="205">
        <f t="shared" si="3"/>
        <v>0</v>
      </c>
      <c r="L19" s="205">
        <f>'Notas 1º evaluación'!K19</f>
        <v>0</v>
      </c>
      <c r="M19" s="215">
        <f t="shared" si="4"/>
        <v>0</v>
      </c>
      <c r="N19" s="206">
        <f>'Notas 1º evaluación'!M19</f>
        <v>0</v>
      </c>
      <c r="O19" s="215">
        <f t="shared" ref="O19" si="15">+N19*0.0833</f>
        <v>0</v>
      </c>
      <c r="P19" s="260" t="e">
        <f t="shared" si="5"/>
        <v>#VALUE!</v>
      </c>
      <c r="BB19"/>
      <c r="BC19"/>
    </row>
    <row r="20" spans="1:55">
      <c r="A20"/>
      <c r="B20" s="104">
        <v>2</v>
      </c>
      <c r="C20" s="9">
        <f>'ALUMNADO-FP Dual'!C20</f>
        <v>0</v>
      </c>
      <c r="D20" s="216">
        <f>'Notas 1º evaluación'!I20</f>
        <v>0</v>
      </c>
      <c r="E20" s="10">
        <f t="shared" si="7"/>
        <v>0</v>
      </c>
      <c r="F20" s="10" t="e">
        <f>'Comportamiento alumnado'!W25</f>
        <v>#VALUE!</v>
      </c>
      <c r="G20" s="10" t="e">
        <f t="shared" si="1"/>
        <v>#VALUE!</v>
      </c>
      <c r="H20" s="10">
        <f>'Notas 1º evaluación'!J20</f>
        <v>0</v>
      </c>
      <c r="I20" s="10">
        <f t="shared" si="8"/>
        <v>0</v>
      </c>
      <c r="J20" s="207">
        <f>'Notas 1º evaluación'!M20</f>
        <v>0</v>
      </c>
      <c r="K20" s="10">
        <f t="shared" si="3"/>
        <v>0</v>
      </c>
      <c r="L20" s="10">
        <f>'Notas 1º evaluación'!K20</f>
        <v>0</v>
      </c>
      <c r="M20" s="217">
        <f t="shared" si="4"/>
        <v>0</v>
      </c>
      <c r="N20" s="207">
        <f>'Notas 1º evaluación'!M20</f>
        <v>0</v>
      </c>
      <c r="O20" s="217"/>
      <c r="P20" s="261" t="e">
        <f t="shared" si="5"/>
        <v>#VALUE!</v>
      </c>
      <c r="BB20"/>
      <c r="BC20"/>
    </row>
    <row r="21" spans="1:55">
      <c r="A21"/>
      <c r="B21" s="203">
        <v>1</v>
      </c>
      <c r="C21" s="204">
        <f>'ALUMNADO-FP Dual'!C21</f>
        <v>0</v>
      </c>
      <c r="D21" s="214">
        <f>'Notas 1º evaluación'!I21</f>
        <v>0</v>
      </c>
      <c r="E21" s="205">
        <f t="shared" si="7"/>
        <v>0</v>
      </c>
      <c r="F21" s="205" t="e">
        <f>'Comportamiento alumnado'!W26</f>
        <v>#VALUE!</v>
      </c>
      <c r="G21" s="205" t="e">
        <f t="shared" si="1"/>
        <v>#VALUE!</v>
      </c>
      <c r="H21" s="205">
        <f>'Notas 1º evaluación'!J21</f>
        <v>0</v>
      </c>
      <c r="I21" s="205">
        <f t="shared" si="8"/>
        <v>0</v>
      </c>
      <c r="J21" s="206">
        <f>'Notas 1º evaluación'!M21</f>
        <v>0</v>
      </c>
      <c r="K21" s="205">
        <f t="shared" si="3"/>
        <v>0</v>
      </c>
      <c r="L21" s="205">
        <f>'Notas 1º evaluación'!K21</f>
        <v>0</v>
      </c>
      <c r="M21" s="215">
        <f t="shared" si="4"/>
        <v>0</v>
      </c>
      <c r="N21" s="206">
        <f>'Notas 1º evaluación'!M21</f>
        <v>0</v>
      </c>
      <c r="O21" s="215">
        <f t="shared" ref="O21" si="16">+N21*0.0833</f>
        <v>0</v>
      </c>
      <c r="P21" s="260" t="e">
        <f t="shared" si="5"/>
        <v>#VALUE!</v>
      </c>
      <c r="BB21"/>
      <c r="BC21"/>
    </row>
    <row r="22" spans="1:55">
      <c r="A22"/>
      <c r="B22" s="104">
        <v>2</v>
      </c>
      <c r="C22" s="9">
        <f>'ALUMNADO-FP Dual'!C22</f>
        <v>0</v>
      </c>
      <c r="D22" s="216">
        <f>'Notas 1º evaluación'!I22</f>
        <v>0</v>
      </c>
      <c r="E22" s="10">
        <f t="shared" si="7"/>
        <v>0</v>
      </c>
      <c r="F22" s="10" t="e">
        <f>'Comportamiento alumnado'!W27</f>
        <v>#VALUE!</v>
      </c>
      <c r="G22" s="10" t="e">
        <f t="shared" si="1"/>
        <v>#VALUE!</v>
      </c>
      <c r="H22" s="10">
        <f>'Notas 1º evaluación'!J22</f>
        <v>0</v>
      </c>
      <c r="I22" s="10">
        <f t="shared" si="8"/>
        <v>0</v>
      </c>
      <c r="J22" s="207">
        <f>'Notas 1º evaluación'!M22</f>
        <v>0</v>
      </c>
      <c r="K22" s="10">
        <f t="shared" si="3"/>
        <v>0</v>
      </c>
      <c r="L22" s="10">
        <f>'Notas 1º evaluación'!K22</f>
        <v>0</v>
      </c>
      <c r="M22" s="217">
        <f t="shared" si="4"/>
        <v>0</v>
      </c>
      <c r="N22" s="207">
        <f>'Notas 1º evaluación'!M22</f>
        <v>0</v>
      </c>
      <c r="O22" s="217"/>
      <c r="P22" s="261" t="e">
        <f t="shared" si="5"/>
        <v>#VALUE!</v>
      </c>
      <c r="BB22"/>
      <c r="BC22"/>
    </row>
    <row r="23" spans="1:55">
      <c r="A23"/>
      <c r="B23" s="203">
        <v>1</v>
      </c>
      <c r="C23" s="204">
        <f>'ALUMNADO-FP Dual'!C23</f>
        <v>0</v>
      </c>
      <c r="D23" s="214">
        <f>'Notas 1º evaluación'!I23</f>
        <v>0</v>
      </c>
      <c r="E23" s="205">
        <f t="shared" si="7"/>
        <v>0</v>
      </c>
      <c r="F23" s="205" t="e">
        <f>'Comportamiento alumnado'!W28</f>
        <v>#VALUE!</v>
      </c>
      <c r="G23" s="205" t="e">
        <f t="shared" si="1"/>
        <v>#VALUE!</v>
      </c>
      <c r="H23" s="205">
        <f>'Notas 1º evaluación'!J23</f>
        <v>0</v>
      </c>
      <c r="I23" s="205">
        <f t="shared" si="8"/>
        <v>0</v>
      </c>
      <c r="J23" s="206">
        <f>'Notas 1º evaluación'!M23</f>
        <v>0</v>
      </c>
      <c r="K23" s="205">
        <f t="shared" si="3"/>
        <v>0</v>
      </c>
      <c r="L23" s="205">
        <f>'Notas 1º evaluación'!K23</f>
        <v>0</v>
      </c>
      <c r="M23" s="215">
        <f t="shared" si="4"/>
        <v>0</v>
      </c>
      <c r="N23" s="206">
        <f>'Notas 1º evaluación'!M23</f>
        <v>0</v>
      </c>
      <c r="O23" s="215">
        <f t="shared" ref="O23" si="17">+N23*0.0833</f>
        <v>0</v>
      </c>
      <c r="P23" s="260" t="e">
        <f t="shared" si="5"/>
        <v>#VALUE!</v>
      </c>
      <c r="BB23"/>
      <c r="BC23"/>
    </row>
    <row r="24" spans="1:55">
      <c r="A24"/>
      <c r="B24" s="104">
        <v>2</v>
      </c>
      <c r="C24" s="9">
        <f>'ALUMNADO-FP Dual'!C24</f>
        <v>0</v>
      </c>
      <c r="D24" s="216">
        <f>'Notas 1º evaluación'!I24</f>
        <v>0</v>
      </c>
      <c r="E24" s="10">
        <f t="shared" si="7"/>
        <v>0</v>
      </c>
      <c r="F24" s="10" t="e">
        <f>'Comportamiento alumnado'!W29</f>
        <v>#VALUE!</v>
      </c>
      <c r="G24" s="10" t="e">
        <f t="shared" si="1"/>
        <v>#VALUE!</v>
      </c>
      <c r="H24" s="10">
        <f>'Notas 1º evaluación'!J24</f>
        <v>0</v>
      </c>
      <c r="I24" s="10">
        <f t="shared" si="8"/>
        <v>0</v>
      </c>
      <c r="J24" s="207">
        <f>'Notas 1º evaluación'!M24</f>
        <v>0</v>
      </c>
      <c r="K24" s="10">
        <f t="shared" si="3"/>
        <v>0</v>
      </c>
      <c r="L24" s="10">
        <f>'Notas 1º evaluación'!K24</f>
        <v>0</v>
      </c>
      <c r="M24" s="217">
        <f t="shared" si="4"/>
        <v>0</v>
      </c>
      <c r="N24" s="207">
        <f>'Notas 1º evaluación'!M24</f>
        <v>0</v>
      </c>
      <c r="O24" s="217"/>
      <c r="P24" s="261" t="e">
        <f t="shared" si="5"/>
        <v>#VALUE!</v>
      </c>
      <c r="BB24"/>
      <c r="BC24"/>
    </row>
    <row r="25" spans="1:55">
      <c r="A25"/>
      <c r="B25" s="203">
        <v>1</v>
      </c>
      <c r="C25" s="204">
        <f>'ALUMNADO-FP Dual'!C25</f>
        <v>0</v>
      </c>
      <c r="D25" s="214">
        <f>'Notas 1º evaluación'!I25</f>
        <v>0</v>
      </c>
      <c r="E25" s="205">
        <f t="shared" si="7"/>
        <v>0</v>
      </c>
      <c r="F25" s="205" t="e">
        <f>'Comportamiento alumnado'!W30</f>
        <v>#VALUE!</v>
      </c>
      <c r="G25" s="205" t="e">
        <f t="shared" si="1"/>
        <v>#VALUE!</v>
      </c>
      <c r="H25" s="205">
        <f>'Notas 1º evaluación'!J25</f>
        <v>0</v>
      </c>
      <c r="I25" s="205">
        <f t="shared" si="8"/>
        <v>0</v>
      </c>
      <c r="J25" s="206">
        <f>'Notas 1º evaluación'!M25</f>
        <v>0</v>
      </c>
      <c r="K25" s="205">
        <f t="shared" si="3"/>
        <v>0</v>
      </c>
      <c r="L25" s="205">
        <f>'Notas 1º evaluación'!K25</f>
        <v>0</v>
      </c>
      <c r="M25" s="215">
        <f t="shared" si="4"/>
        <v>0</v>
      </c>
      <c r="N25" s="206">
        <f>'Notas 1º evaluación'!M25</f>
        <v>0</v>
      </c>
      <c r="O25" s="215">
        <f t="shared" ref="O25" si="18">+N25*0.0833</f>
        <v>0</v>
      </c>
      <c r="P25" s="260" t="e">
        <f t="shared" si="5"/>
        <v>#VALUE!</v>
      </c>
      <c r="BB25"/>
      <c r="BC25"/>
    </row>
    <row r="26" spans="1:55">
      <c r="A26"/>
      <c r="B26" s="104">
        <v>2</v>
      </c>
      <c r="C26" s="9">
        <f>'ALUMNADO-FP Dual'!C26</f>
        <v>0</v>
      </c>
      <c r="D26" s="216">
        <f>'Notas 1º evaluación'!I26</f>
        <v>0</v>
      </c>
      <c r="E26" s="10">
        <f t="shared" si="7"/>
        <v>0</v>
      </c>
      <c r="F26" s="10" t="e">
        <f>'Comportamiento alumnado'!W31</f>
        <v>#VALUE!</v>
      </c>
      <c r="G26" s="10" t="e">
        <f t="shared" si="1"/>
        <v>#VALUE!</v>
      </c>
      <c r="H26" s="10">
        <f>'Notas 1º evaluación'!J26</f>
        <v>0</v>
      </c>
      <c r="I26" s="10">
        <f t="shared" si="8"/>
        <v>0</v>
      </c>
      <c r="J26" s="207">
        <f>'Notas 1º evaluación'!M26</f>
        <v>0</v>
      </c>
      <c r="K26" s="10">
        <f t="shared" si="3"/>
        <v>0</v>
      </c>
      <c r="L26" s="10">
        <f>'Notas 1º evaluación'!K26</f>
        <v>0</v>
      </c>
      <c r="M26" s="217">
        <f t="shared" si="4"/>
        <v>0</v>
      </c>
      <c r="N26" s="207">
        <f>'Notas 1º evaluación'!M26</f>
        <v>0</v>
      </c>
      <c r="O26" s="217"/>
      <c r="P26" s="261" t="e">
        <f t="shared" si="5"/>
        <v>#VALUE!</v>
      </c>
      <c r="BB26"/>
      <c r="BC26"/>
    </row>
    <row r="27" spans="1:55" s="27" customFormat="1" ht="196.5" customHeight="1">
      <c r="C27" s="55"/>
      <c r="D27" s="55"/>
      <c r="E27" s="21" t="str">
        <f t="shared" ref="E27:O27" si="19">E2</f>
        <v>NÚMERICO</v>
      </c>
      <c r="F27" s="21" t="str">
        <f t="shared" ref="F27:G27" si="20">F2</f>
        <v xml:space="preserve">2. • La actitud 20%. </v>
      </c>
      <c r="G27" s="21" t="str">
        <f t="shared" si="20"/>
        <v>NÚMERICO</v>
      </c>
      <c r="H27" s="21" t="str">
        <f t="shared" si="19"/>
        <v xml:space="preserve">3. • Número de módulos aprobados 20%. </v>
      </c>
      <c r="I27" s="21" t="str">
        <f t="shared" si="19"/>
        <v>NÚMERICO</v>
      </c>
      <c r="J27" s="21" t="str">
        <f t="shared" si="19"/>
        <v>4, • Cuestionario de idoneidad 20%. Implicaría al Orientador del Centro.</v>
      </c>
      <c r="K27" s="21" t="str">
        <f t="shared" si="19"/>
        <v>NÚMERICO</v>
      </c>
      <c r="L27" s="21"/>
      <c r="M27" s="21"/>
      <c r="N27" s="21" t="str">
        <f t="shared" si="19"/>
        <v>6·        Falta de asistencia</v>
      </c>
      <c r="O27" s="21" t="str">
        <f t="shared" si="19"/>
        <v>NÚMERICO</v>
      </c>
      <c r="P27" s="54"/>
    </row>
    <row r="28" spans="1:55" s="27" customFormat="1">
      <c r="C28" s="55"/>
      <c r="D28" s="55"/>
      <c r="E28" s="53"/>
      <c r="F28" s="54"/>
      <c r="G28" s="53"/>
      <c r="H28" s="54"/>
      <c r="I28" s="53"/>
      <c r="J28" s="54"/>
      <c r="K28" s="54"/>
      <c r="L28" s="54"/>
      <c r="M28" s="54"/>
    </row>
    <row r="29" spans="1:55" s="1" customFormat="1"/>
    <row r="30" spans="1:55" s="1" customFormat="1"/>
    <row r="31" spans="1:55" s="1" customFormat="1"/>
    <row r="32" spans="1:55" s="1" customFormat="1"/>
    <row r="33" spans="1:55" s="1" customFormat="1"/>
    <row r="34" spans="1:55" s="1" customFormat="1"/>
    <row r="35" spans="1:55" s="1" customFormat="1"/>
    <row r="36" spans="1:55" s="1" customFormat="1"/>
    <row r="37" spans="1:55" s="1" customFormat="1"/>
    <row r="38" spans="1:55">
      <c r="A3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55">
      <c r="A3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55">
      <c r="A4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55">
      <c r="A4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55">
      <c r="A42"/>
      <c r="B4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1:55">
      <c r="A43"/>
      <c r="B4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>
      <c r="A44"/>
      <c r="B4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>
      <c r="A45"/>
      <c r="B4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1:55">
      <c r="A46"/>
      <c r="B4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5">
      <c r="A47"/>
      <c r="B4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55">
      <c r="A48"/>
      <c r="B4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55">
      <c r="A49"/>
      <c r="B4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55">
      <c r="A50"/>
      <c r="B5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1:55">
      <c r="A51"/>
      <c r="B5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</row>
    <row r="52" spans="1:55">
      <c r="A52"/>
      <c r="B52"/>
      <c r="C52" s="1"/>
      <c r="D52" s="1"/>
      <c r="E52" s="1"/>
      <c r="F52" s="1"/>
      <c r="G52" s="1"/>
      <c r="H52" s="1"/>
      <c r="I52" s="1"/>
      <c r="J52" s="1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55">
      <c r="A53"/>
      <c r="B53"/>
      <c r="C53" s="1"/>
      <c r="D53" s="1"/>
      <c r="E53" s="1"/>
      <c r="F53" s="1"/>
      <c r="G53" s="1"/>
      <c r="H53" s="1"/>
      <c r="I53" s="1"/>
      <c r="J53" s="1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</row>
    <row r="54" spans="1:55">
      <c r="A54"/>
      <c r="B54"/>
      <c r="C54" s="1"/>
      <c r="D54" s="1"/>
      <c r="E54" s="1"/>
      <c r="F54" s="1"/>
      <c r="G54" s="1"/>
      <c r="H54" s="1"/>
      <c r="I54" s="1"/>
      <c r="J54" s="1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</row>
    <row r="55" spans="1:55">
      <c r="A55"/>
      <c r="B55"/>
      <c r="C55" s="1"/>
      <c r="D55" s="1"/>
      <c r="E55" s="1"/>
      <c r="F55" s="1"/>
      <c r="G55" s="1"/>
      <c r="H55" s="1"/>
      <c r="I55" s="1"/>
      <c r="J55" s="1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>
      <c r="A56"/>
      <c r="B56"/>
      <c r="C56" s="1"/>
      <c r="D56" s="1"/>
      <c r="E56" s="1"/>
      <c r="F56" s="1"/>
      <c r="G56" s="1"/>
      <c r="H56" s="1"/>
      <c r="I56" s="1"/>
      <c r="J56" s="1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>
      <c r="A57"/>
      <c r="B57"/>
      <c r="C57" s="1"/>
      <c r="D57" s="1"/>
      <c r="E57" s="1"/>
      <c r="F57" s="1"/>
      <c r="G57" s="1"/>
      <c r="H57" s="1"/>
      <c r="I57" s="1"/>
      <c r="J57" s="1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>
      <c r="A58"/>
      <c r="B58"/>
      <c r="C58" s="1"/>
      <c r="D58" s="1"/>
      <c r="E58" s="1"/>
      <c r="F58" s="1"/>
      <c r="G58" s="1"/>
      <c r="H58" s="1"/>
      <c r="I58" s="1"/>
      <c r="J58" s="1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1:55">
      <c r="A59"/>
      <c r="B59"/>
      <c r="C59" s="1"/>
      <c r="D59" s="1"/>
      <c r="E59" s="1"/>
      <c r="F59" s="1"/>
      <c r="G59" s="1"/>
      <c r="H59" s="1"/>
      <c r="I59" s="1"/>
      <c r="J59" s="1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</row>
    <row r="60" spans="1:55">
      <c r="A60"/>
      <c r="B60"/>
      <c r="C60" s="1"/>
      <c r="D60" s="1"/>
      <c r="E60" s="1"/>
      <c r="F60" s="1"/>
      <c r="G60" s="1"/>
      <c r="H60" s="1"/>
      <c r="I60" s="1"/>
      <c r="J60" s="1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</row>
    <row r="61" spans="1:55">
      <c r="A61"/>
      <c r="B61"/>
      <c r="C61" s="1"/>
      <c r="D61" s="1"/>
      <c r="E61" s="1"/>
      <c r="F61" s="1"/>
      <c r="G61" s="1"/>
      <c r="H61" s="1"/>
      <c r="I61" s="1"/>
      <c r="J61" s="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</row>
    <row r="62" spans="1:55">
      <c r="A62"/>
      <c r="B62"/>
      <c r="C62" s="1"/>
      <c r="D62" s="1"/>
      <c r="E62" s="1"/>
      <c r="F62" s="1"/>
      <c r="G62" s="1"/>
      <c r="H62" s="1"/>
      <c r="I62" s="1"/>
      <c r="J62" s="1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</row>
    <row r="63" spans="1:55">
      <c r="A63"/>
      <c r="B63"/>
      <c r="C63" s="1"/>
      <c r="D63" s="1"/>
      <c r="E63" s="1"/>
      <c r="F63" s="1"/>
      <c r="G63" s="1"/>
      <c r="H63" s="1"/>
      <c r="I63" s="1"/>
      <c r="J63" s="1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</row>
    <row r="64" spans="1:55">
      <c r="A64"/>
      <c r="B64"/>
      <c r="C64" s="1"/>
      <c r="D64" s="1"/>
      <c r="E64" s="1"/>
      <c r="F64" s="1"/>
      <c r="G64" s="1"/>
      <c r="H64" s="1"/>
      <c r="I64" s="1"/>
      <c r="J64" s="1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</row>
    <row r="65" spans="1:55">
      <c r="A65"/>
      <c r="B65"/>
      <c r="C65" s="1"/>
      <c r="D65" s="1"/>
      <c r="E65" s="1"/>
      <c r="F65" s="1"/>
      <c r="G65" s="1"/>
      <c r="H65" s="1"/>
      <c r="I65" s="1"/>
      <c r="J65" s="1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</row>
    <row r="66" spans="1:55">
      <c r="A66"/>
      <c r="B66"/>
      <c r="C66" s="1"/>
      <c r="D66" s="1"/>
      <c r="E66" s="1"/>
      <c r="F66" s="1"/>
      <c r="G66" s="1"/>
      <c r="H66" s="1"/>
      <c r="I66" s="1"/>
      <c r="J66" s="1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</row>
    <row r="67" spans="1:55">
      <c r="A67"/>
      <c r="B67"/>
      <c r="C67" s="1"/>
      <c r="D67" s="1"/>
      <c r="E67" s="1"/>
      <c r="F67" s="1"/>
      <c r="G67" s="1"/>
      <c r="H67" s="1"/>
      <c r="I67" s="1"/>
      <c r="J67" s="1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</row>
    <row r="68" spans="1:55">
      <c r="A68"/>
      <c r="B68"/>
      <c r="C68" s="1"/>
      <c r="D68" s="1"/>
      <c r="E68" s="1"/>
      <c r="F68" s="1"/>
      <c r="G68" s="1"/>
      <c r="H68" s="1"/>
      <c r="I68" s="1"/>
      <c r="J68" s="1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</row>
    <row r="69" spans="1:55">
      <c r="A69"/>
      <c r="B69"/>
      <c r="C69" s="1"/>
      <c r="D69" s="1"/>
      <c r="E69" s="1"/>
      <c r="F69" s="1"/>
      <c r="G69" s="1"/>
      <c r="H69" s="1"/>
      <c r="I69" s="1"/>
      <c r="J69" s="1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</row>
    <row r="70" spans="1:55">
      <c r="A70"/>
      <c r="B70"/>
      <c r="C70" s="1"/>
      <c r="D70" s="1"/>
      <c r="E70" s="1"/>
      <c r="F70" s="1"/>
      <c r="G70" s="1"/>
      <c r="H70" s="1"/>
      <c r="I70" s="1"/>
      <c r="J70" s="1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</row>
    <row r="71" spans="1:55">
      <c r="A71"/>
      <c r="B71"/>
      <c r="C71" s="1"/>
      <c r="D71" s="1"/>
      <c r="E71" s="1"/>
      <c r="F71" s="1"/>
      <c r="G71" s="1"/>
      <c r="H71" s="1"/>
      <c r="I71" s="1"/>
      <c r="J71" s="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</row>
    <row r="72" spans="1:55">
      <c r="A72"/>
      <c r="B72"/>
      <c r="C72" s="1"/>
      <c r="D72" s="1"/>
      <c r="E72" s="1"/>
      <c r="F72" s="1"/>
      <c r="G72" s="1"/>
      <c r="H72" s="1"/>
      <c r="I72" s="1"/>
      <c r="J72" s="1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</row>
    <row r="73" spans="1:55">
      <c r="A73"/>
      <c r="B73"/>
      <c r="C73" s="1"/>
      <c r="D73" s="1"/>
      <c r="E73" s="1"/>
      <c r="F73" s="1"/>
      <c r="G73" s="1"/>
      <c r="H73" s="1"/>
      <c r="I73" s="1"/>
      <c r="J73" s="1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</row>
    <row r="74" spans="1:55">
      <c r="A74"/>
      <c r="B74"/>
      <c r="C74" s="1"/>
      <c r="D74" s="1"/>
      <c r="E74" s="1"/>
      <c r="F74" s="1"/>
      <c r="G74" s="1"/>
      <c r="H74" s="1"/>
      <c r="I74" s="1"/>
      <c r="J74" s="1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</row>
    <row r="75" spans="1:55">
      <c r="A75"/>
      <c r="B75"/>
      <c r="C75" s="1"/>
      <c r="D75" s="1"/>
      <c r="E75" s="1"/>
      <c r="F75" s="1"/>
      <c r="G75" s="1"/>
      <c r="H75" s="1"/>
      <c r="I75" s="1"/>
      <c r="J75" s="1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</row>
    <row r="76" spans="1:55">
      <c r="A76"/>
      <c r="B76"/>
      <c r="C76" s="1"/>
      <c r="D76" s="1"/>
      <c r="E76" s="1"/>
      <c r="F76" s="1"/>
      <c r="G76" s="1"/>
      <c r="H76" s="1"/>
      <c r="I76" s="1"/>
      <c r="J76" s="1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</row>
    <row r="77" spans="1:55">
      <c r="A77"/>
      <c r="B77"/>
      <c r="C77" s="1"/>
      <c r="D77" s="1"/>
      <c r="E77" s="1"/>
      <c r="F77" s="1"/>
      <c r="G77" s="1"/>
      <c r="H77" s="1"/>
      <c r="I77" s="1"/>
      <c r="J77" s="1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</row>
    <row r="78" spans="1:55">
      <c r="A78"/>
      <c r="B78"/>
      <c r="C78" s="1"/>
      <c r="D78" s="1"/>
      <c r="E78" s="1"/>
      <c r="F78" s="1"/>
      <c r="G78" s="1"/>
      <c r="H78" s="1"/>
      <c r="I78" s="1"/>
      <c r="J78" s="1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</row>
    <row r="79" spans="1:55">
      <c r="A79"/>
      <c r="B79"/>
      <c r="C79" s="1"/>
      <c r="D79" s="1"/>
      <c r="E79" s="1"/>
      <c r="F79" s="1"/>
      <c r="G79" s="1"/>
      <c r="H79" s="1"/>
      <c r="I79" s="1"/>
      <c r="J79" s="1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</row>
    <row r="80" spans="1:55">
      <c r="A80"/>
      <c r="B80"/>
      <c r="C80" s="1"/>
      <c r="D80" s="1"/>
      <c r="E80" s="1"/>
      <c r="F80" s="1"/>
      <c r="G80" s="1"/>
      <c r="H80" s="1"/>
      <c r="I80" s="1"/>
      <c r="J80" s="1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</row>
    <row r="81" spans="1:55">
      <c r="A81"/>
      <c r="B81"/>
      <c r="C81" s="1"/>
      <c r="D81" s="1"/>
      <c r="E81" s="1"/>
      <c r="F81" s="1"/>
      <c r="G81" s="1"/>
      <c r="H81" s="1"/>
      <c r="I81" s="1"/>
      <c r="J81" s="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</row>
    <row r="82" spans="1:55">
      <c r="A82"/>
      <c r="B82"/>
      <c r="C82" s="1"/>
      <c r="D82" s="1"/>
      <c r="E82" s="1"/>
      <c r="F82" s="1"/>
      <c r="G82" s="1"/>
      <c r="H82" s="1"/>
      <c r="I82" s="1"/>
      <c r="J82" s="1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</row>
    <row r="83" spans="1:55">
      <c r="A83"/>
      <c r="B83"/>
      <c r="C83" s="1"/>
      <c r="D83" s="1"/>
      <c r="E83" s="1"/>
      <c r="F83" s="1"/>
      <c r="G83" s="1"/>
      <c r="H83" s="1"/>
      <c r="I83" s="1"/>
      <c r="J83" s="1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</row>
    <row r="84" spans="1:55">
      <c r="A84"/>
      <c r="B84"/>
      <c r="C84" s="1"/>
      <c r="D84" s="1"/>
      <c r="E84" s="1"/>
      <c r="F84" s="1"/>
      <c r="G84" s="1"/>
      <c r="H84" s="1"/>
      <c r="I84" s="1"/>
      <c r="J84" s="1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</row>
    <row r="85" spans="1:55">
      <c r="A85"/>
      <c r="B85"/>
      <c r="C85" s="1"/>
      <c r="D85" s="1"/>
      <c r="E85" s="1"/>
      <c r="F85" s="1"/>
      <c r="G85" s="1"/>
      <c r="H85" s="1"/>
      <c r="I85" s="1"/>
      <c r="J85" s="1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</row>
    <row r="86" spans="1:55">
      <c r="A86"/>
      <c r="B86"/>
      <c r="C86" s="1"/>
      <c r="D86" s="1"/>
      <c r="E86" s="1"/>
      <c r="F86" s="1"/>
      <c r="G86" s="1"/>
      <c r="H86" s="1"/>
      <c r="I86" s="1"/>
      <c r="J86" s="1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</row>
    <row r="87" spans="1:55">
      <c r="A87"/>
      <c r="B87"/>
      <c r="C87" s="1"/>
      <c r="D87" s="1"/>
      <c r="E87" s="1"/>
      <c r="F87" s="1"/>
      <c r="G87" s="1"/>
      <c r="H87" s="1"/>
      <c r="I87" s="1"/>
      <c r="J87" s="1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</row>
    <row r="88" spans="1:55">
      <c r="A88"/>
      <c r="B88"/>
      <c r="C88" s="1"/>
      <c r="D88" s="1"/>
      <c r="E88" s="1"/>
      <c r="F88" s="1"/>
      <c r="G88" s="1"/>
      <c r="H88" s="1"/>
      <c r="I88" s="1"/>
      <c r="J88" s="1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</row>
    <row r="89" spans="1:55">
      <c r="A89"/>
      <c r="B89"/>
      <c r="C89" s="1"/>
      <c r="D89" s="1"/>
      <c r="E89" s="1"/>
      <c r="F89" s="1"/>
      <c r="G89" s="1"/>
      <c r="H89" s="1"/>
      <c r="I89" s="1"/>
      <c r="J89" s="1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</row>
    <row r="90" spans="1:55">
      <c r="A90"/>
      <c r="B90"/>
      <c r="C90" s="1"/>
      <c r="D90" s="1"/>
      <c r="E90" s="1"/>
      <c r="F90" s="1"/>
      <c r="G90" s="1"/>
      <c r="H90" s="1"/>
      <c r="I90" s="1"/>
      <c r="J90" s="1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</row>
    <row r="91" spans="1:55">
      <c r="A91"/>
      <c r="B91"/>
      <c r="C91" s="1"/>
      <c r="D91" s="1"/>
      <c r="E91" s="1"/>
      <c r="F91" s="1"/>
      <c r="G91" s="1"/>
      <c r="H91" s="1"/>
      <c r="I91" s="1"/>
      <c r="J91" s="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</row>
    <row r="92" spans="1:55">
      <c r="A92"/>
      <c r="B92"/>
      <c r="C92" s="1"/>
      <c r="D92" s="1"/>
      <c r="E92" s="1"/>
      <c r="F92" s="1"/>
      <c r="G92" s="1"/>
      <c r="H92" s="1"/>
      <c r="I92" s="1"/>
      <c r="J92" s="1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</row>
    <row r="93" spans="1:55">
      <c r="A93"/>
      <c r="B93"/>
      <c r="C93" s="1"/>
      <c r="D93" s="1"/>
      <c r="E93" s="1"/>
      <c r="F93" s="1"/>
      <c r="G93" s="1"/>
      <c r="H93" s="1"/>
      <c r="I93" s="1"/>
      <c r="J93" s="1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</row>
    <row r="94" spans="1:55">
      <c r="A94"/>
      <c r="B94"/>
      <c r="C94" s="1"/>
      <c r="D94" s="1"/>
      <c r="E94" s="1"/>
      <c r="F94" s="1"/>
      <c r="G94" s="1"/>
      <c r="H94" s="1"/>
      <c r="I94" s="1"/>
      <c r="J94" s="1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</row>
    <row r="95" spans="1:55">
      <c r="A95"/>
      <c r="B95"/>
      <c r="C95" s="1"/>
      <c r="D95" s="1"/>
      <c r="E95" s="1"/>
      <c r="F95" s="1"/>
      <c r="G95" s="1"/>
      <c r="H95" s="1"/>
      <c r="I95" s="1"/>
      <c r="J95" s="1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</row>
    <row r="96" spans="1:55">
      <c r="A96"/>
      <c r="B96"/>
      <c r="C96" s="1"/>
      <c r="D96" s="1"/>
      <c r="E96" s="1"/>
      <c r="F96" s="1"/>
      <c r="G96" s="1"/>
      <c r="H96" s="1"/>
      <c r="I96" s="1"/>
      <c r="J96" s="1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</row>
    <row r="97" spans="1:55">
      <c r="A97"/>
      <c r="B97"/>
      <c r="C97" s="1"/>
      <c r="D97" s="1"/>
      <c r="E97" s="1"/>
      <c r="F97" s="1"/>
      <c r="G97" s="1"/>
      <c r="H97" s="1"/>
      <c r="I97" s="1"/>
      <c r="J97" s="1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</row>
    <row r="98" spans="1:55">
      <c r="A98"/>
      <c r="B98"/>
      <c r="C98" s="1"/>
      <c r="D98" s="1"/>
      <c r="E98" s="1"/>
      <c r="F98" s="1"/>
      <c r="G98" s="1"/>
      <c r="H98" s="1"/>
      <c r="I98" s="1"/>
      <c r="J98" s="1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</row>
    <row r="99" spans="1:55">
      <c r="A99"/>
      <c r="B99"/>
      <c r="C99" s="1"/>
      <c r="D99" s="1"/>
      <c r="E99" s="1"/>
      <c r="F99" s="1"/>
      <c r="G99" s="1"/>
      <c r="H99" s="1"/>
      <c r="I99" s="1"/>
      <c r="J99" s="1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</row>
    <row r="100" spans="1:55">
      <c r="A100"/>
      <c r="B100"/>
      <c r="C100" s="1"/>
      <c r="D100" s="1"/>
      <c r="E100" s="1"/>
      <c r="F100" s="1"/>
      <c r="G100" s="1"/>
      <c r="H100" s="1"/>
      <c r="I100" s="1"/>
      <c r="J100" s="1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</row>
    <row r="101" spans="1:55">
      <c r="A101"/>
      <c r="B101"/>
      <c r="C101" s="1"/>
      <c r="D101" s="1"/>
      <c r="E101" s="1"/>
      <c r="F101" s="1"/>
      <c r="G101" s="1"/>
      <c r="H101" s="1"/>
      <c r="I101" s="1"/>
      <c r="J101" s="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</row>
    <row r="102" spans="1:55">
      <c r="A102"/>
      <c r="B102"/>
      <c r="C102" s="1"/>
      <c r="D102" s="1"/>
      <c r="E102" s="1"/>
      <c r="F102" s="1"/>
      <c r="G102" s="1"/>
      <c r="H102" s="1"/>
      <c r="I102" s="1"/>
      <c r="J102" s="1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</row>
    <row r="103" spans="1:55">
      <c r="A103"/>
      <c r="B103"/>
      <c r="C103" s="1"/>
      <c r="D103" s="1"/>
      <c r="E103" s="1"/>
      <c r="F103" s="1"/>
      <c r="G103" s="1"/>
      <c r="H103" s="1"/>
      <c r="I103" s="1"/>
      <c r="J103" s="1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</row>
    <row r="104" spans="1:55">
      <c r="A104"/>
      <c r="B104"/>
      <c r="C104" s="1"/>
      <c r="D104" s="1"/>
      <c r="E104" s="1"/>
      <c r="F104" s="1"/>
      <c r="G104" s="1"/>
      <c r="H104" s="1"/>
      <c r="I104" s="1"/>
      <c r="J104" s="1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</row>
    <row r="105" spans="1:55">
      <c r="A105"/>
      <c r="B105"/>
      <c r="C105" s="1"/>
      <c r="D105" s="1"/>
      <c r="E105" s="1"/>
      <c r="F105" s="1"/>
      <c r="G105" s="1"/>
      <c r="H105" s="1"/>
      <c r="I105" s="1"/>
      <c r="J105" s="1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</row>
    <row r="106" spans="1:55">
      <c r="A106"/>
      <c r="B106"/>
      <c r="C106" s="1"/>
      <c r="D106" s="1"/>
      <c r="E106" s="1"/>
      <c r="F106" s="1"/>
      <c r="G106" s="1"/>
      <c r="H106" s="1"/>
      <c r="I106" s="1"/>
      <c r="J106" s="1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</row>
    <row r="107" spans="1:55">
      <c r="A107"/>
      <c r="B107"/>
      <c r="C107" s="1"/>
      <c r="D107" s="1"/>
      <c r="E107" s="1"/>
      <c r="F107" s="1"/>
      <c r="G107" s="1"/>
      <c r="H107" s="1"/>
      <c r="I107" s="1"/>
      <c r="J107" s="1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</row>
    <row r="108" spans="1:55">
      <c r="A108"/>
      <c r="B108"/>
      <c r="C108" s="1"/>
      <c r="D108" s="1"/>
      <c r="E108" s="1"/>
      <c r="F108" s="1"/>
      <c r="G108" s="1"/>
      <c r="H108" s="1"/>
      <c r="I108" s="1"/>
      <c r="J108" s="1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</row>
    <row r="109" spans="1:55">
      <c r="A109"/>
      <c r="B109"/>
      <c r="C109" s="1"/>
      <c r="D109" s="1"/>
      <c r="E109" s="1"/>
      <c r="F109" s="1"/>
      <c r="G109" s="1"/>
      <c r="H109" s="1"/>
      <c r="I109" s="1"/>
      <c r="J109" s="1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</row>
    <row r="110" spans="1:55">
      <c r="A110"/>
      <c r="B110"/>
      <c r="C110" s="1"/>
      <c r="D110" s="1"/>
      <c r="E110" s="1"/>
      <c r="F110" s="1"/>
      <c r="G110" s="1"/>
      <c r="H110" s="1"/>
      <c r="I110" s="1"/>
      <c r="J110" s="1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</row>
    <row r="111" spans="1:55">
      <c r="A111"/>
      <c r="B111"/>
      <c r="C111" s="1"/>
      <c r="D111" s="1"/>
      <c r="E111" s="1"/>
      <c r="F111" s="1"/>
      <c r="G111" s="1"/>
      <c r="H111" s="1"/>
      <c r="I111" s="1"/>
      <c r="J111" s="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</row>
    <row r="112" spans="1:55">
      <c r="A112"/>
      <c r="B112"/>
      <c r="C112" s="1"/>
      <c r="D112" s="1"/>
      <c r="E112" s="1"/>
      <c r="F112" s="1"/>
      <c r="G112" s="1"/>
      <c r="H112" s="1"/>
      <c r="I112" s="1"/>
      <c r="J112" s="1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</row>
    <row r="113" spans="1:55">
      <c r="A113"/>
      <c r="B113"/>
      <c r="C113" s="1"/>
      <c r="D113" s="1"/>
      <c r="E113" s="1"/>
      <c r="F113" s="1"/>
      <c r="G113" s="1"/>
      <c r="H113" s="1"/>
      <c r="I113" s="1"/>
      <c r="J113" s="1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</row>
    <row r="114" spans="1:55">
      <c r="A114"/>
      <c r="B114"/>
      <c r="C114" s="1"/>
      <c r="D114" s="1"/>
      <c r="E114" s="1"/>
      <c r="F114" s="1"/>
      <c r="G114" s="1"/>
      <c r="H114" s="1"/>
      <c r="I114" s="1"/>
      <c r="J114" s="1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</row>
    <row r="115" spans="1:55">
      <c r="A115"/>
      <c r="B115"/>
      <c r="C115" s="1"/>
      <c r="D115" s="1"/>
      <c r="E115" s="1"/>
      <c r="F115" s="1"/>
      <c r="G115" s="1"/>
      <c r="H115" s="1"/>
      <c r="I115" s="1"/>
      <c r="J115" s="1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</row>
    <row r="116" spans="1:55">
      <c r="A116"/>
      <c r="B116"/>
      <c r="C116" s="1"/>
      <c r="D116" s="1"/>
      <c r="E116" s="1"/>
      <c r="F116" s="1"/>
      <c r="G116" s="1"/>
      <c r="H116" s="1"/>
      <c r="I116" s="1"/>
      <c r="J116" s="1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</row>
    <row r="117" spans="1:55">
      <c r="A117"/>
      <c r="B117"/>
      <c r="C117" s="1"/>
      <c r="D117" s="1"/>
      <c r="E117" s="1"/>
      <c r="F117" s="1"/>
      <c r="G117" s="1"/>
      <c r="H117" s="1"/>
      <c r="I117" s="1"/>
      <c r="J117" s="1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</row>
    <row r="118" spans="1:55">
      <c r="A118"/>
      <c r="B118"/>
      <c r="C118" s="1"/>
      <c r="D118" s="1"/>
      <c r="E118" s="1"/>
      <c r="F118" s="1"/>
      <c r="G118" s="1"/>
      <c r="H118" s="1"/>
      <c r="I118" s="1"/>
      <c r="J118" s="1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</row>
    <row r="119" spans="1:55">
      <c r="A119"/>
      <c r="B119"/>
      <c r="C119" s="1"/>
      <c r="D119" s="1"/>
      <c r="E119" s="1"/>
      <c r="F119" s="1"/>
      <c r="G119" s="1"/>
      <c r="H119" s="1"/>
      <c r="I119" s="1"/>
      <c r="J119" s="1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</row>
    <row r="120" spans="1:55">
      <c r="A120"/>
      <c r="B120"/>
      <c r="C120" s="1"/>
      <c r="D120" s="1"/>
      <c r="E120" s="1"/>
      <c r="F120" s="1"/>
      <c r="G120" s="1"/>
      <c r="H120" s="1"/>
      <c r="I120" s="1"/>
      <c r="J120" s="1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</row>
    <row r="121" spans="1:55">
      <c r="A121"/>
      <c r="B121"/>
      <c r="C121" s="1"/>
      <c r="D121" s="1"/>
      <c r="E121" s="1"/>
      <c r="F121" s="1"/>
      <c r="G121" s="1"/>
      <c r="H121" s="1"/>
      <c r="I121" s="1"/>
      <c r="J121" s="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</row>
    <row r="122" spans="1:55">
      <c r="A122"/>
      <c r="B122"/>
      <c r="C122" s="1"/>
      <c r="D122" s="1"/>
      <c r="E122" s="1"/>
      <c r="F122" s="1"/>
      <c r="G122" s="1"/>
      <c r="H122" s="1"/>
      <c r="I122" s="1"/>
      <c r="J122" s="1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</row>
    <row r="123" spans="1:55">
      <c r="A123"/>
      <c r="B123"/>
      <c r="C123" s="1"/>
      <c r="D123" s="1"/>
      <c r="E123" s="1"/>
      <c r="F123" s="1"/>
      <c r="G123" s="1"/>
      <c r="H123" s="1"/>
      <c r="I123" s="1"/>
      <c r="J123" s="1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</row>
    <row r="124" spans="1:55">
      <c r="A124"/>
      <c r="B124"/>
      <c r="C124" s="1"/>
      <c r="D124" s="1"/>
      <c r="E124" s="1"/>
      <c r="F124" s="1"/>
      <c r="G124" s="1"/>
      <c r="H124" s="1"/>
      <c r="I124" s="1"/>
      <c r="J124" s="1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</row>
    <row r="125" spans="1:55">
      <c r="A125"/>
      <c r="B125"/>
      <c r="C125" s="1"/>
      <c r="D125" s="1"/>
      <c r="E125" s="1"/>
      <c r="F125" s="1"/>
      <c r="G125" s="1"/>
      <c r="H125" s="1"/>
      <c r="I125" s="1"/>
      <c r="J125" s="1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</row>
    <row r="126" spans="1:55">
      <c r="A126"/>
      <c r="B126"/>
      <c r="C126" s="1"/>
      <c r="D126" s="1"/>
      <c r="E126" s="1"/>
      <c r="F126" s="1"/>
      <c r="G126" s="1"/>
      <c r="H126" s="1"/>
      <c r="I126" s="1"/>
      <c r="J126" s="1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</row>
    <row r="127" spans="1:55">
      <c r="A127"/>
      <c r="B127"/>
      <c r="C127" s="1"/>
      <c r="D127" s="1"/>
      <c r="E127" s="1"/>
      <c r="F127" s="1"/>
      <c r="G127" s="1"/>
      <c r="H127" s="1"/>
      <c r="I127" s="1"/>
      <c r="J127" s="1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</row>
    <row r="128" spans="1:55">
      <c r="A128"/>
      <c r="B128"/>
      <c r="C128" s="1"/>
      <c r="D128" s="1"/>
      <c r="E128" s="1"/>
      <c r="F128" s="1"/>
      <c r="G128" s="1"/>
      <c r="H128" s="1"/>
      <c r="I128" s="1"/>
      <c r="J128" s="1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</row>
    <row r="129" spans="1:55">
      <c r="A129"/>
      <c r="B129"/>
      <c r="C129" s="1"/>
      <c r="D129" s="1"/>
      <c r="E129" s="1"/>
      <c r="F129" s="1"/>
      <c r="G129" s="1"/>
      <c r="H129" s="1"/>
      <c r="I129" s="1"/>
      <c r="J129" s="1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</row>
    <row r="130" spans="1:55">
      <c r="A130"/>
      <c r="B130"/>
      <c r="C130" s="1"/>
      <c r="D130" s="1"/>
      <c r="E130" s="1"/>
      <c r="F130" s="1"/>
      <c r="G130" s="1"/>
      <c r="H130" s="1"/>
      <c r="I130" s="1"/>
      <c r="J130" s="1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</row>
    <row r="131" spans="1:55">
      <c r="A131"/>
      <c r="B131"/>
      <c r="C131" s="1"/>
      <c r="D131" s="1"/>
      <c r="E131" s="1"/>
      <c r="F131" s="1"/>
      <c r="G131" s="1"/>
      <c r="H131" s="1"/>
      <c r="I131" s="1"/>
      <c r="J131" s="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</row>
    <row r="132" spans="1:55">
      <c r="A132"/>
      <c r="B132"/>
      <c r="C132" s="1"/>
      <c r="D132" s="1"/>
      <c r="E132" s="1"/>
      <c r="F132" s="1"/>
      <c r="G132" s="1"/>
      <c r="H132" s="1"/>
      <c r="I132" s="1"/>
      <c r="J132" s="1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</row>
    <row r="133" spans="1:55">
      <c r="A133"/>
      <c r="B133"/>
      <c r="C133" s="1"/>
      <c r="D133" s="1"/>
      <c r="E133" s="1"/>
      <c r="F133" s="1"/>
      <c r="G133" s="1"/>
      <c r="H133" s="1"/>
      <c r="I133" s="1"/>
      <c r="J133" s="1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</row>
    <row r="134" spans="1:55">
      <c r="A134"/>
      <c r="B134"/>
      <c r="C134" s="1"/>
      <c r="D134" s="1"/>
      <c r="E134" s="1"/>
      <c r="F134" s="1"/>
      <c r="G134" s="1"/>
      <c r="H134" s="1"/>
      <c r="I134" s="1"/>
      <c r="J134" s="1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</row>
    <row r="135" spans="1:55">
      <c r="A135"/>
      <c r="B135"/>
      <c r="C135" s="1"/>
      <c r="D135" s="1"/>
      <c r="E135" s="1"/>
      <c r="F135" s="1"/>
      <c r="G135" s="1"/>
      <c r="H135" s="1"/>
      <c r="I135" s="1"/>
      <c r="J135" s="1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</row>
    <row r="136" spans="1:55">
      <c r="A136"/>
      <c r="B136"/>
      <c r="C136" s="1"/>
      <c r="D136" s="1"/>
      <c r="E136" s="1"/>
      <c r="F136" s="1"/>
      <c r="G136" s="1"/>
      <c r="H136" s="1"/>
      <c r="I136" s="1"/>
      <c r="J136" s="1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</row>
    <row r="137" spans="1:55">
      <c r="A137"/>
      <c r="B137"/>
      <c r="C137" s="1"/>
      <c r="D137" s="1"/>
      <c r="E137" s="1"/>
      <c r="F137" s="1"/>
      <c r="G137" s="1"/>
      <c r="H137" s="1"/>
      <c r="I137" s="1"/>
      <c r="J137" s="1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</row>
    <row r="138" spans="1:55">
      <c r="A138"/>
      <c r="B138"/>
      <c r="C138" s="1"/>
      <c r="D138" s="1"/>
      <c r="E138" s="1"/>
      <c r="F138" s="1"/>
      <c r="G138" s="1"/>
      <c r="H138" s="1"/>
      <c r="I138" s="1"/>
      <c r="J138" s="1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</row>
    <row r="139" spans="1:55">
      <c r="A139"/>
      <c r="B139"/>
      <c r="C139" s="1"/>
      <c r="D139" s="1"/>
      <c r="E139" s="1"/>
      <c r="F139" s="1"/>
      <c r="G139" s="1"/>
      <c r="H139" s="1"/>
      <c r="I139" s="1"/>
      <c r="J139" s="1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</row>
    <row r="140" spans="1:55">
      <c r="A140"/>
      <c r="B140"/>
      <c r="C140" s="1"/>
      <c r="D140" s="1"/>
      <c r="E140" s="1"/>
      <c r="F140" s="1"/>
      <c r="G140" s="1"/>
      <c r="H140" s="1"/>
      <c r="I140" s="1"/>
      <c r="J140" s="1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</row>
    <row r="141" spans="1:55">
      <c r="A141"/>
      <c r="B141"/>
      <c r="C141" s="1"/>
      <c r="D141" s="1"/>
      <c r="E141" s="1"/>
      <c r="F141" s="1"/>
      <c r="G141" s="1"/>
      <c r="H141" s="1"/>
      <c r="I141" s="1"/>
      <c r="J141" s="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</row>
    <row r="142" spans="1:55">
      <c r="A142"/>
      <c r="B142"/>
      <c r="C142" s="1"/>
      <c r="D142" s="1"/>
      <c r="E142" s="1"/>
      <c r="F142" s="1"/>
      <c r="G142" s="1"/>
      <c r="H142" s="1"/>
      <c r="I142" s="1"/>
      <c r="J142" s="1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</row>
    <row r="143" spans="1:55">
      <c r="A143"/>
      <c r="B143"/>
      <c r="C143" s="1"/>
      <c r="D143" s="1"/>
      <c r="E143" s="1"/>
      <c r="F143" s="1"/>
      <c r="G143" s="1"/>
      <c r="H143" s="1"/>
      <c r="I143" s="1"/>
      <c r="J143" s="1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</row>
    <row r="144" spans="1:55">
      <c r="A144"/>
      <c r="B144"/>
      <c r="C144" s="1"/>
      <c r="D144" s="1"/>
      <c r="E144" s="1"/>
      <c r="F144" s="1"/>
      <c r="G144" s="1"/>
      <c r="H144" s="1"/>
      <c r="I144" s="1"/>
      <c r="J144" s="1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</row>
    <row r="145" spans="1:55">
      <c r="A145"/>
      <c r="B145"/>
      <c r="C145" s="1"/>
      <c r="D145" s="1"/>
      <c r="E145" s="1"/>
      <c r="F145" s="1"/>
      <c r="G145" s="1"/>
      <c r="H145" s="1"/>
      <c r="I145" s="1"/>
      <c r="J145" s="1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</row>
    <row r="146" spans="1:55">
      <c r="A146"/>
      <c r="B146"/>
      <c r="C146" s="1"/>
      <c r="D146" s="1"/>
      <c r="E146" s="1"/>
      <c r="F146" s="1"/>
      <c r="G146" s="1"/>
      <c r="H146" s="1"/>
      <c r="I146" s="1"/>
      <c r="J146" s="1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</row>
    <row r="147" spans="1:55">
      <c r="A147"/>
      <c r="B147"/>
      <c r="C147" s="1"/>
      <c r="D147" s="1"/>
      <c r="E147" s="1"/>
      <c r="F147" s="1"/>
      <c r="G147" s="1"/>
      <c r="H147" s="1"/>
      <c r="I147" s="1"/>
      <c r="J147" s="1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</row>
    <row r="148" spans="1:55">
      <c r="A148"/>
      <c r="B148"/>
      <c r="C148" s="1"/>
      <c r="D148" s="1"/>
      <c r="E148" s="1"/>
      <c r="F148" s="1"/>
      <c r="G148" s="1"/>
      <c r="H148" s="1"/>
      <c r="I148" s="1"/>
      <c r="J148" s="1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</row>
    <row r="149" spans="1:55">
      <c r="A149"/>
      <c r="B149"/>
      <c r="C149" s="1"/>
      <c r="D149" s="1"/>
      <c r="E149" s="1"/>
      <c r="F149" s="1"/>
      <c r="G149" s="1"/>
      <c r="H149" s="1"/>
      <c r="I149" s="1"/>
      <c r="J149" s="1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</row>
    <row r="150" spans="1:55">
      <c r="A150"/>
      <c r="B150"/>
      <c r="C150" s="1"/>
      <c r="D150" s="1"/>
      <c r="E150" s="1"/>
      <c r="F150" s="1"/>
      <c r="G150" s="1"/>
      <c r="H150" s="1"/>
      <c r="I150" s="1"/>
      <c r="J150" s="1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</row>
    <row r="151" spans="1:55">
      <c r="A151"/>
      <c r="B151"/>
      <c r="C151" s="1"/>
      <c r="D151" s="1"/>
      <c r="E151" s="1"/>
      <c r="F151" s="1"/>
      <c r="G151" s="1"/>
      <c r="H151" s="1"/>
      <c r="I151" s="1"/>
      <c r="J151" s="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</row>
    <row r="152" spans="1:55">
      <c r="A152"/>
      <c r="B152"/>
      <c r="C152" s="1"/>
      <c r="D152" s="1"/>
      <c r="E152" s="1"/>
      <c r="F152" s="1"/>
      <c r="G152" s="1"/>
      <c r="H152" s="1"/>
      <c r="I152" s="1"/>
      <c r="J152" s="1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</row>
  </sheetData>
  <conditionalFormatting sqref="K28:M28 P27 E4:G21 E22:H26 F3:N26">
    <cfRule type="cellIs" dxfId="294" priority="361" operator="equal">
      <formula>"CASI NUNCA"</formula>
    </cfRule>
    <cfRule type="cellIs" dxfId="293" priority="362" operator="equal">
      <formula>"NUNCA"</formula>
    </cfRule>
    <cfRule type="cellIs" dxfId="292" priority="363" operator="equal">
      <formula>"EN OCASIONES"</formula>
    </cfRule>
    <cfRule type="cellIs" dxfId="291" priority="364" operator="equal">
      <formula>"CASI SIEMPRE"</formula>
    </cfRule>
    <cfRule type="cellIs" dxfId="290" priority="365" operator="equal">
      <formula>"SIEMPRE"</formula>
    </cfRule>
  </conditionalFormatting>
  <conditionalFormatting sqref="K28:M28 P27 N3:N26">
    <cfRule type="cellIs" dxfId="289" priority="355" operator="equal">
      <formula>"REQUIERE APOYO"</formula>
    </cfRule>
    <cfRule type="cellIs" dxfId="288" priority="356" operator="equal">
      <formula>"SUFICIENTE"</formula>
    </cfRule>
    <cfRule type="cellIs" dxfId="287" priority="357" operator="equal">
      <formula>"BUENO"</formula>
    </cfRule>
    <cfRule type="cellIs" dxfId="286" priority="358" operator="equal">
      <formula>"EXCELENTE"</formula>
    </cfRule>
  </conditionalFormatting>
  <conditionalFormatting sqref="K28:M28 P2 P27 H28 F28 E3:I26 N3:N26">
    <cfRule type="cellIs" dxfId="285" priority="354" operator="greaterThanOrEqual">
      <formula>5</formula>
    </cfRule>
  </conditionalFormatting>
  <conditionalFormatting sqref="K28:M28 P27 H28 F28 E3:I26 N3:N26">
    <cfRule type="cellIs" dxfId="284" priority="352" operator="greaterThanOrEqual">
      <formula>5</formula>
    </cfRule>
    <cfRule type="cellIs" dxfId="283" priority="353" operator="greaterThanOrEqual">
      <formula>5</formula>
    </cfRule>
  </conditionalFormatting>
  <conditionalFormatting sqref="K28:M28 P27 H28 F28 E3:I26 N3:N26">
    <cfRule type="cellIs" dxfId="282" priority="335" operator="lessThan">
      <formula>10</formula>
    </cfRule>
  </conditionalFormatting>
  <conditionalFormatting sqref="E3:G3 E28:J28 E5:G5 E7:G7 E9:G9 E11:G11 E13:G13 E15:G15 E17:G17 E19:G19 E21:G21 E23:G23 E25:G25 F4:F26">
    <cfRule type="cellIs" dxfId="281" priority="359" operator="equal">
      <formula>"SIEMPRE"</formula>
    </cfRule>
  </conditionalFormatting>
  <conditionalFormatting sqref="J28:M28 P27 H28 F28 E3:H26 K3:N26">
    <cfRule type="cellIs" dxfId="280" priority="350" operator="equal">
      <formula>$E$18</formula>
    </cfRule>
    <cfRule type="cellIs" dxfId="279" priority="351" operator="equal">
      <formula>"REQUIERE APOYO"</formula>
    </cfRule>
  </conditionalFormatting>
  <conditionalFormatting sqref="J28 K3:M26">
    <cfRule type="cellIs" dxfId="278" priority="349" operator="greaterThanOrEqual">
      <formula>5</formula>
    </cfRule>
  </conditionalFormatting>
  <conditionalFormatting sqref="J28 K3:M26">
    <cfRule type="cellIs" dxfId="277" priority="347" operator="greaterThanOrEqual">
      <formula>5</formula>
    </cfRule>
    <cfRule type="cellIs" dxfId="276" priority="348" operator="greaterThanOrEqual">
      <formula>5</formula>
    </cfRule>
  </conditionalFormatting>
  <conditionalFormatting sqref="J28:M28 P27 H28 F28 E3:I26 K3:N26">
    <cfRule type="cellIs" dxfId="275" priority="345" operator="equal">
      <formula>$H$6</formula>
    </cfRule>
    <cfRule type="cellIs" dxfId="274" priority="346" operator="equal">
      <formula>$H$3</formula>
    </cfRule>
  </conditionalFormatting>
  <conditionalFormatting sqref="J28:M28 P27 H28 F28 E3:I26 K3:N26">
    <cfRule type="cellIs" dxfId="273" priority="344" operator="equal">
      <formula>#REF!</formula>
    </cfRule>
  </conditionalFormatting>
  <conditionalFormatting sqref="J28:M28 P27 H28 F28 E3:I26 K3:N26">
    <cfRule type="cellIs" dxfId="272" priority="339" operator="equal">
      <formula>$E$17</formula>
    </cfRule>
    <cfRule type="cellIs" dxfId="271" priority="340" operator="equal">
      <formula>"REQUIERE APOYO"</formula>
    </cfRule>
    <cfRule type="cellIs" dxfId="270" priority="341" operator="equal">
      <formula>"SUFICIENTE"</formula>
    </cfRule>
    <cfRule type="cellIs" dxfId="269" priority="342" operator="equal">
      <formula>"BUENO"</formula>
    </cfRule>
    <cfRule type="cellIs" dxfId="268" priority="343" operator="equal">
      <formula>"EXCELENTE"</formula>
    </cfRule>
  </conditionalFormatting>
  <conditionalFormatting sqref="J28:M28 P27 H28 F28 E3:I26 K3:N26">
    <cfRule type="cellIs" dxfId="267" priority="338" operator="equal">
      <formula>$E$6</formula>
    </cfRule>
  </conditionalFormatting>
  <conditionalFormatting sqref="H3">
    <cfRule type="top10" dxfId="266" priority="337" bottom="1" rank="10"/>
  </conditionalFormatting>
  <conditionalFormatting sqref="K4:M26">
    <cfRule type="top10" dxfId="265" priority="333" bottom="1" rank="10"/>
  </conditionalFormatting>
  <conditionalFormatting sqref="J28">
    <cfRule type="top10" dxfId="264" priority="332" bottom="1" rank="10"/>
  </conditionalFormatting>
  <conditionalFormatting sqref="K5:M5 K7:M7 K9:M9 K11:M11 K13:M13 K15:M15 K17:M17 K19:M19 K21:M26">
    <cfRule type="top10" dxfId="263" priority="330" bottom="1" rank="10"/>
  </conditionalFormatting>
  <conditionalFormatting sqref="J28">
    <cfRule type="top10" dxfId="262" priority="329" bottom="1" rank="10"/>
  </conditionalFormatting>
  <conditionalFormatting sqref="I28 E28:G28 J3:J26">
    <cfRule type="cellIs" dxfId="261" priority="321" operator="equal">
      <formula>"EXCELENTE"</formula>
    </cfRule>
    <cfRule type="cellIs" dxfId="260" priority="322" operator="equal">
      <formula>"REGULAR"</formula>
    </cfRule>
    <cfRule type="cellIs" dxfId="259" priority="323" operator="equal">
      <formula>"BIEN"</formula>
    </cfRule>
    <cfRule type="cellIs" dxfId="258" priority="324" operator="equal">
      <formula>"MAL"</formula>
    </cfRule>
    <cfRule type="cellIs" dxfId="257" priority="325" operator="equal">
      <formula>"REGULAR"</formula>
    </cfRule>
    <cfRule type="cellIs" dxfId="256" priority="326" operator="equal">
      <formula>"BIEN"</formula>
    </cfRule>
    <cfRule type="cellIs" dxfId="255" priority="327" operator="equal">
      <formula>"MUY BIEN"</formula>
    </cfRule>
    <cfRule type="cellIs" dxfId="254" priority="328" operator="equal">
      <formula>"MUY BIEN"</formula>
    </cfRule>
  </conditionalFormatting>
  <conditionalFormatting sqref="J28 K3:M26">
    <cfRule type="cellIs" dxfId="253" priority="320" operator="lessThan">
      <formula>10</formula>
    </cfRule>
  </conditionalFormatting>
  <conditionalFormatting sqref="E3:G3">
    <cfRule type="top10" dxfId="252" priority="319" bottom="1" rank="10"/>
  </conditionalFormatting>
  <conditionalFormatting sqref="H28 E4:G26">
    <cfRule type="top10" dxfId="251" priority="318" bottom="1" rank="10"/>
  </conditionalFormatting>
  <conditionalFormatting sqref="P27 K28:M28 N3:N26">
    <cfRule type="top10" dxfId="250" priority="317" bottom="1" rank="10"/>
  </conditionalFormatting>
  <conditionalFormatting sqref="P27 K28:M28 N4:N26">
    <cfRule type="top10" dxfId="249" priority="316" bottom="1" rank="10"/>
  </conditionalFormatting>
  <conditionalFormatting sqref="H28 E5:G5 E7:G7 E9:G9 E11:G11 E13:G13 E15:G15 E17:G17 E19:G19 E21:G26">
    <cfRule type="top10" dxfId="248" priority="315" bottom="1" rank="10"/>
  </conditionalFormatting>
  <conditionalFormatting sqref="K28:M28 N5 N7 N9 N11 N13 N15 N17 N19 N21:N26">
    <cfRule type="top10" dxfId="247" priority="314" bottom="1" rank="10"/>
  </conditionalFormatting>
  <conditionalFormatting sqref="K28:M28 P27 N3:N26">
    <cfRule type="cellIs" dxfId="246" priority="312" operator="equal">
      <formula>$K$28</formula>
    </cfRule>
    <cfRule type="cellIs" dxfId="245" priority="313" operator="lessThan">
      <formula>10</formula>
    </cfRule>
  </conditionalFormatting>
  <conditionalFormatting sqref="N3">
    <cfRule type="top10" dxfId="244" priority="311" bottom="1" rank="10"/>
  </conditionalFormatting>
  <conditionalFormatting sqref="J28 H3:H26 K3:M26">
    <cfRule type="top10" dxfId="243" priority="360" bottom="1" rank="10"/>
  </conditionalFormatting>
  <conditionalFormatting sqref="K28:M28 P27 N3:N26">
    <cfRule type="cellIs" dxfId="242" priority="366" operator="equal">
      <formula>$N$14</formula>
    </cfRule>
    <cfRule type="cellIs" dxfId="241" priority="367" operator="equal">
      <formula>$N$13</formula>
    </cfRule>
  </conditionalFormatting>
  <conditionalFormatting sqref="K28:M28 P27 N3:N26">
    <cfRule type="cellIs" dxfId="240" priority="368" operator="equal">
      <formula>$N$3</formula>
    </cfRule>
  </conditionalFormatting>
  <conditionalFormatting sqref="F3:I26">
    <cfRule type="cellIs" dxfId="239" priority="299" operator="equal">
      <formula>$E$18</formula>
    </cfRule>
    <cfRule type="cellIs" dxfId="238" priority="300" operator="equal">
      <formula>"REQUIERE APOYO"</formula>
    </cfRule>
    <cfRule type="cellIs" dxfId="237" priority="301" operator="equal">
      <formula>"SUFICIENTE"</formula>
    </cfRule>
    <cfRule type="cellIs" dxfId="236" priority="302" operator="equal">
      <formula>"BUENO"</formula>
    </cfRule>
    <cfRule type="cellIs" dxfId="235" priority="303" operator="equal">
      <formula>"EXCELENTE"</formula>
    </cfRule>
  </conditionalFormatting>
  <conditionalFormatting sqref="I3">
    <cfRule type="top10" dxfId="234" priority="286" bottom="1" rank="10"/>
  </conditionalFormatting>
  <conditionalFormatting sqref="E4:G26">
    <cfRule type="cellIs" dxfId="233" priority="267" operator="equal">
      <formula>"CASI NUNCA"</formula>
    </cfRule>
    <cfRule type="cellIs" dxfId="232" priority="267" operator="equal">
      <formula>"SIEMPRE"</formula>
    </cfRule>
    <cfRule type="cellIs" dxfId="231" priority="268" operator="equal">
      <formula>"NUNCA"</formula>
    </cfRule>
    <cfRule type="cellIs" dxfId="230" priority="269" operator="equal">
      <formula>"EN OCASIONES"</formula>
    </cfRule>
    <cfRule type="cellIs" dxfId="229" priority="270" operator="equal">
      <formula>"CASI SIEMPRE"</formula>
    </cfRule>
  </conditionalFormatting>
  <conditionalFormatting sqref="N4:N26">
    <cfRule type="top10" dxfId="228" priority="9458" bottom="1" rank="10"/>
  </conditionalFormatting>
  <conditionalFormatting sqref="I4:I26">
    <cfRule type="top10" dxfId="227" priority="9459" bottom="1" rank="10"/>
  </conditionalFormatting>
  <conditionalFormatting sqref="I5 I7 I9 I11 I13 I15 I17 I19 I21:I26">
    <cfRule type="top10" dxfId="226" priority="9461" bottom="1" rank="10"/>
  </conditionalFormatting>
  <conditionalFormatting sqref="E4:G26">
    <cfRule type="top10" dxfId="225" priority="9481" bottom="1" rank="10"/>
  </conditionalFormatting>
  <conditionalFormatting sqref="H3:H26 F3:F26">
    <cfRule type="cellIs" dxfId="224" priority="254" operator="equal">
      <formula>#REF!</formula>
    </cfRule>
  </conditionalFormatting>
  <conditionalFormatting sqref="H4:H26">
    <cfRule type="top10" dxfId="223" priority="263" bottom="1" rank="10"/>
  </conditionalFormatting>
  <conditionalFormatting sqref="H5 H7 H9 H11 H13 H15 H17 H19 H21:H26">
    <cfRule type="top10" dxfId="222" priority="264" bottom="1" rank="10"/>
  </conditionalFormatting>
  <conditionalFormatting sqref="H3:H26">
    <cfRule type="top10" dxfId="221" priority="265" bottom="1" rank="10"/>
  </conditionalFormatting>
  <conditionalFormatting sqref="H5 H7 H9 H11 H13 H15 H17 H19 H21 H23 H25">
    <cfRule type="top10" dxfId="220" priority="247" bottom="1" rank="10"/>
  </conditionalFormatting>
  <conditionalFormatting sqref="K7:M7 K9:M9 K11:M11 K13:M13 K15:M15 K17:M17 K19:M19 K21:M21 K23:M23 K25:M25">
    <cfRule type="top10" dxfId="219" priority="246" bottom="1" rank="10"/>
  </conditionalFormatting>
  <conditionalFormatting sqref="E5:G5 E7:G7 E9:G9 E11:G11 E13:G13 E15:G15 E17:G17 E19:G19 E21:G21 E23:G23 E25:G25">
    <cfRule type="top10" dxfId="218" priority="245" bottom="1" rank="10"/>
  </conditionalFormatting>
  <conditionalFormatting sqref="N5 N7 N9 N11 N13 N15 N17 N19 N21 N23 N25">
    <cfRule type="top10" dxfId="217" priority="244" bottom="1" rank="10"/>
  </conditionalFormatting>
  <conditionalFormatting sqref="I5 I7 I9 I11 I13 I15 I17 I19 I21 I23 I25">
    <cfRule type="top10" dxfId="216" priority="243" bottom="1" rank="10"/>
  </conditionalFormatting>
  <conditionalFormatting sqref="H5">
    <cfRule type="top10" dxfId="215" priority="241" bottom="1" rank="10"/>
  </conditionalFormatting>
  <conditionalFormatting sqref="N4:N26">
    <cfRule type="top10" dxfId="214" priority="240" bottom="1" rank="10"/>
  </conditionalFormatting>
  <conditionalFormatting sqref="N5">
    <cfRule type="top10" dxfId="213" priority="235" bottom="1" rank="10"/>
  </conditionalFormatting>
  <conditionalFormatting sqref="I3:I26">
    <cfRule type="top10" dxfId="212" priority="9648" bottom="1" rank="10"/>
  </conditionalFormatting>
  <conditionalFormatting sqref="J3:J26">
    <cfRule type="cellIs" dxfId="211" priority="228" operator="equal">
      <formula>"REQUIERE APOYO"</formula>
    </cfRule>
    <cfRule type="cellIs" dxfId="210" priority="229" operator="equal">
      <formula>"SUFICIENTE"</formula>
    </cfRule>
    <cfRule type="cellIs" dxfId="209" priority="230" operator="equal">
      <formula>"BUENO"</formula>
    </cfRule>
    <cfRule type="cellIs" dxfId="208" priority="231" operator="equal">
      <formula>"EXCELENTE"</formula>
    </cfRule>
  </conditionalFormatting>
  <conditionalFormatting sqref="J3:J26">
    <cfRule type="cellIs" dxfId="207" priority="227" operator="greaterThanOrEqual">
      <formula>5</formula>
    </cfRule>
  </conditionalFormatting>
  <conditionalFormatting sqref="J3:J26">
    <cfRule type="cellIs" dxfId="206" priority="225" operator="greaterThanOrEqual">
      <formula>5</formula>
    </cfRule>
    <cfRule type="cellIs" dxfId="205" priority="226" operator="greaterThanOrEqual">
      <formula>5</formula>
    </cfRule>
  </conditionalFormatting>
  <conditionalFormatting sqref="J3:J26">
    <cfRule type="cellIs" dxfId="204" priority="224" operator="lessThan">
      <formula>10</formula>
    </cfRule>
  </conditionalFormatting>
  <conditionalFormatting sqref="J3:J26">
    <cfRule type="cellIs" dxfId="203" priority="222" operator="equal">
      <formula>$E$18</formula>
    </cfRule>
    <cfRule type="cellIs" dxfId="202" priority="223" operator="equal">
      <formula>"REQUIERE APOYO"</formula>
    </cfRule>
  </conditionalFormatting>
  <conditionalFormatting sqref="J3:J26">
    <cfRule type="cellIs" dxfId="201" priority="220" operator="equal">
      <formula>$H$6</formula>
    </cfRule>
    <cfRule type="cellIs" dxfId="200" priority="221" operator="equal">
      <formula>$H$3</formula>
    </cfRule>
  </conditionalFormatting>
  <conditionalFormatting sqref="J3:J26">
    <cfRule type="cellIs" dxfId="199" priority="219" operator="equal">
      <formula>#REF!</formula>
    </cfRule>
  </conditionalFormatting>
  <conditionalFormatting sqref="J3:J26">
    <cfRule type="cellIs" dxfId="198" priority="214" operator="equal">
      <formula>$E$17</formula>
    </cfRule>
    <cfRule type="cellIs" dxfId="197" priority="215" operator="equal">
      <formula>"REQUIERE APOYO"</formula>
    </cfRule>
    <cfRule type="cellIs" dxfId="196" priority="216" operator="equal">
      <formula>"SUFICIENTE"</formula>
    </cfRule>
    <cfRule type="cellIs" dxfId="195" priority="217" operator="equal">
      <formula>"BUENO"</formula>
    </cfRule>
    <cfRule type="cellIs" dxfId="194" priority="218" operator="equal">
      <formula>"EXCELENTE"</formula>
    </cfRule>
  </conditionalFormatting>
  <conditionalFormatting sqref="J3:J26">
    <cfRule type="cellIs" dxfId="193" priority="213" operator="equal">
      <formula>$E$6</formula>
    </cfRule>
  </conditionalFormatting>
  <conditionalFormatting sqref="J3:J26">
    <cfRule type="top10" dxfId="192" priority="212" bottom="1" rank="10"/>
  </conditionalFormatting>
  <conditionalFormatting sqref="J4:J26">
    <cfRule type="top10" dxfId="191" priority="211" bottom="1" rank="10"/>
  </conditionalFormatting>
  <conditionalFormatting sqref="J5 J7 J9 J11 J13 J15 J17 J19 J21:J26">
    <cfRule type="top10" dxfId="190" priority="210" bottom="1" rank="10"/>
  </conditionalFormatting>
  <conditionalFormatting sqref="J3:J26">
    <cfRule type="cellIs" dxfId="189" priority="208" operator="equal">
      <formula>$K$28</formula>
    </cfRule>
    <cfRule type="cellIs" dxfId="188" priority="209" operator="lessThan">
      <formula>10</formula>
    </cfRule>
  </conditionalFormatting>
  <conditionalFormatting sqref="J3">
    <cfRule type="top10" dxfId="187" priority="207" bottom="1" rank="10"/>
  </conditionalFormatting>
  <conditionalFormatting sqref="J3:J26">
    <cfRule type="cellIs" dxfId="186" priority="205" operator="equal">
      <formula>$N$14</formula>
    </cfRule>
    <cfRule type="cellIs" dxfId="185" priority="206" operator="equal">
      <formula>$N$13</formula>
    </cfRule>
  </conditionalFormatting>
  <conditionalFormatting sqref="J3:J26">
    <cfRule type="cellIs" dxfId="184" priority="204" operator="equal">
      <formula>$N$3</formula>
    </cfRule>
  </conditionalFormatting>
  <conditionalFormatting sqref="J4:J26">
    <cfRule type="top10" dxfId="183" priority="203" bottom="1" rank="10"/>
  </conditionalFormatting>
  <conditionalFormatting sqref="J5 J7 J9 J11 J13 J15 J17 J19 J21 J23 J25">
    <cfRule type="top10" dxfId="182" priority="202" bottom="1" rank="10"/>
  </conditionalFormatting>
  <conditionalFormatting sqref="J4:J26">
    <cfRule type="top10" dxfId="181" priority="201" bottom="1" rank="10"/>
  </conditionalFormatting>
  <conditionalFormatting sqref="J5">
    <cfRule type="top10" dxfId="180" priority="200" bottom="1" rank="10"/>
  </conditionalFormatting>
  <conditionalFormatting sqref="J4:J26">
    <cfRule type="top10" dxfId="179" priority="199" bottom="1" rank="10"/>
  </conditionalFormatting>
  <conditionalFormatting sqref="K3:M3">
    <cfRule type="cellIs" dxfId="178" priority="198" operator="greaterThanOrEqual">
      <formula>5</formula>
    </cfRule>
  </conditionalFormatting>
  <conditionalFormatting sqref="K3:M3">
    <cfRule type="cellIs" dxfId="177" priority="196" operator="greaterThanOrEqual">
      <formula>5</formula>
    </cfRule>
    <cfRule type="cellIs" dxfId="176" priority="197" operator="greaterThanOrEqual">
      <formula>5</formula>
    </cfRule>
  </conditionalFormatting>
  <conditionalFormatting sqref="K3:M3">
    <cfRule type="cellIs" dxfId="175" priority="195" operator="lessThan">
      <formula>10</formula>
    </cfRule>
  </conditionalFormatting>
  <conditionalFormatting sqref="K3:M3">
    <cfRule type="cellIs" dxfId="174" priority="190" operator="equal">
      <formula>$E$18</formula>
    </cfRule>
    <cfRule type="cellIs" dxfId="173" priority="191" operator="equal">
      <formula>"REQUIERE APOYO"</formula>
    </cfRule>
    <cfRule type="cellIs" dxfId="172" priority="192" operator="equal">
      <formula>"SUFICIENTE"</formula>
    </cfRule>
    <cfRule type="cellIs" dxfId="171" priority="193" operator="equal">
      <formula>"BUENO"</formula>
    </cfRule>
    <cfRule type="cellIs" dxfId="170" priority="194" operator="equal">
      <formula>"EXCELENTE"</formula>
    </cfRule>
  </conditionalFormatting>
  <conditionalFormatting sqref="K3:M3">
    <cfRule type="top10" dxfId="169" priority="189" bottom="1" rank="10"/>
  </conditionalFormatting>
  <conditionalFormatting sqref="K3:M3">
    <cfRule type="top10" dxfId="168" priority="188" bottom="1" rank="10"/>
  </conditionalFormatting>
  <conditionalFormatting sqref="K4:M26">
    <cfRule type="cellIs" dxfId="167" priority="187" operator="greaterThanOrEqual">
      <formula>5</formula>
    </cfRule>
  </conditionalFormatting>
  <conditionalFormatting sqref="K4:M26">
    <cfRule type="cellIs" dxfId="166" priority="185" operator="greaterThanOrEqual">
      <formula>5</formula>
    </cfRule>
    <cfRule type="cellIs" dxfId="165" priority="186" operator="greaterThanOrEqual">
      <formula>5</formula>
    </cfRule>
  </conditionalFormatting>
  <conditionalFormatting sqref="K4:M26">
    <cfRule type="cellIs" dxfId="164" priority="184" operator="lessThan">
      <formula>10</formula>
    </cfRule>
  </conditionalFormatting>
  <conditionalFormatting sqref="K4:M26">
    <cfRule type="cellIs" dxfId="163" priority="179" operator="equal">
      <formula>$E$18</formula>
    </cfRule>
    <cfRule type="cellIs" dxfId="162" priority="180" operator="equal">
      <formula>"REQUIERE APOYO"</formula>
    </cfRule>
    <cfRule type="cellIs" dxfId="161" priority="181" operator="equal">
      <formula>"SUFICIENTE"</formula>
    </cfRule>
    <cfRule type="cellIs" dxfId="160" priority="182" operator="equal">
      <formula>"BUENO"</formula>
    </cfRule>
    <cfRule type="cellIs" dxfId="159" priority="183" operator="equal">
      <formula>"EXCELENTE"</formula>
    </cfRule>
  </conditionalFormatting>
  <conditionalFormatting sqref="K4:M26">
    <cfRule type="top10" dxfId="158" priority="178" bottom="1" rank="10"/>
  </conditionalFormatting>
  <conditionalFormatting sqref="K4:M26">
    <cfRule type="top10" dxfId="157" priority="177" bottom="1" rank="10"/>
  </conditionalFormatting>
  <conditionalFormatting sqref="N5">
    <cfRule type="top10" dxfId="156" priority="173" bottom="1" rank="10"/>
  </conditionalFormatting>
  <conditionalFormatting sqref="I5">
    <cfRule type="top10" dxfId="155" priority="172" bottom="1" rank="10"/>
  </conditionalFormatting>
  <conditionalFormatting sqref="J5">
    <cfRule type="top10" dxfId="154" priority="171" bottom="1" rank="10"/>
  </conditionalFormatting>
  <conditionalFormatting sqref="K5:M5 K7:M7 K9:M9 K11:M11 K13:M13 K15:M15 K17:M17 K19:M19 K21:M21 K23:M23 K25:M25">
    <cfRule type="cellIs" dxfId="153" priority="170" operator="greaterThanOrEqual">
      <formula>5</formula>
    </cfRule>
  </conditionalFormatting>
  <conditionalFormatting sqref="K5:M5 K7:M7 K9:M9 K11:M11 K13:M13 K15:M15 K17:M17 K19:M19 K21:M21 K23:M23 K25:M25">
    <cfRule type="cellIs" dxfId="152" priority="168" operator="greaterThanOrEqual">
      <formula>5</formula>
    </cfRule>
    <cfRule type="cellIs" dxfId="151" priority="169" operator="greaterThanOrEqual">
      <formula>5</formula>
    </cfRule>
  </conditionalFormatting>
  <conditionalFormatting sqref="K5:M5 K7:M7 K9:M9 K11:M11 K13:M13 K15:M15 K17:M17 K19:M19 K21:M21 K23:M23 K25:M25">
    <cfRule type="cellIs" dxfId="150" priority="167" operator="lessThan">
      <formula>10</formula>
    </cfRule>
  </conditionalFormatting>
  <conditionalFormatting sqref="K5:M5 K7:M7 K9:M9 K11:M11 K13:M13 K15:M15 K17:M17 K19:M19 K21:M21 K23:M23 K25:M25">
    <cfRule type="cellIs" dxfId="149" priority="162" operator="equal">
      <formula>$E$18</formula>
    </cfRule>
    <cfRule type="cellIs" dxfId="148" priority="163" operator="equal">
      <formula>"REQUIERE APOYO"</formula>
    </cfRule>
    <cfRule type="cellIs" dxfId="147" priority="164" operator="equal">
      <formula>"SUFICIENTE"</formula>
    </cfRule>
    <cfRule type="cellIs" dxfId="146" priority="165" operator="equal">
      <formula>"BUENO"</formula>
    </cfRule>
    <cfRule type="cellIs" dxfId="145" priority="166" operator="equal">
      <formula>"EXCELENTE"</formula>
    </cfRule>
  </conditionalFormatting>
  <conditionalFormatting sqref="K5:M5">
    <cfRule type="top10" dxfId="144" priority="161" bottom="1" rank="10"/>
  </conditionalFormatting>
  <conditionalFormatting sqref="K5:M5">
    <cfRule type="top10" dxfId="143" priority="160" bottom="1" rank="10"/>
  </conditionalFormatting>
  <conditionalFormatting sqref="D3:P26">
    <cfRule type="cellIs" dxfId="142" priority="158" operator="equal">
      <formula>0</formula>
    </cfRule>
    <cfRule type="cellIs" dxfId="141" priority="159" operator="notEqual">
      <formula>100</formula>
    </cfRule>
  </conditionalFormatting>
  <conditionalFormatting sqref="F3">
    <cfRule type="top10" dxfId="140" priority="157" bottom="1" rank="10"/>
  </conditionalFormatting>
  <conditionalFormatting sqref="F28">
    <cfRule type="top10" dxfId="139" priority="156" bottom="1" rank="10"/>
  </conditionalFormatting>
  <conditionalFormatting sqref="F3:F26">
    <cfRule type="top10" dxfId="138" priority="154" bottom="1" rank="10"/>
  </conditionalFormatting>
  <conditionalFormatting sqref="G3">
    <cfRule type="top10" dxfId="137" priority="148" bottom="1" rank="10"/>
  </conditionalFormatting>
  <conditionalFormatting sqref="G4:G26">
    <cfRule type="top10" dxfId="136" priority="147" bottom="1" rank="10"/>
  </conditionalFormatting>
  <conditionalFormatting sqref="G5 G7 G9 G11 G13 G15 G17 G19 G21:G26">
    <cfRule type="top10" dxfId="135" priority="146" bottom="1" rank="10"/>
  </conditionalFormatting>
  <conditionalFormatting sqref="F4:F26">
    <cfRule type="top10" dxfId="134" priority="144" bottom="1" rank="10"/>
  </conditionalFormatting>
  <conditionalFormatting sqref="F5 F7 F9 F11 F13 F15 F17 F19 F21:F26">
    <cfRule type="top10" dxfId="133" priority="143" bottom="1" rank="10"/>
  </conditionalFormatting>
  <conditionalFormatting sqref="F5 F7 F9 F11 F13 F15 F17 F19 F21 F23 F25">
    <cfRule type="top10" dxfId="132" priority="141" bottom="1" rank="10"/>
  </conditionalFormatting>
  <conditionalFormatting sqref="G5 G7 G9 G11 G13 G15 G17 G19 G21 G23 G25">
    <cfRule type="top10" dxfId="131" priority="140" bottom="1" rank="10"/>
  </conditionalFormatting>
  <conditionalFormatting sqref="F5">
    <cfRule type="top10" dxfId="130" priority="139" bottom="1" rank="10"/>
  </conditionalFormatting>
  <conditionalFormatting sqref="G3:G26">
    <cfRule type="top10" dxfId="129" priority="136" bottom="1" rank="10"/>
  </conditionalFormatting>
  <conditionalFormatting sqref="G5">
    <cfRule type="top10" dxfId="128" priority="134" bottom="1" rank="10"/>
  </conditionalFormatting>
  <conditionalFormatting sqref="F3:F26">
    <cfRule type="top10" dxfId="127" priority="133" bottom="1" rank="10"/>
  </conditionalFormatting>
  <conditionalFormatting sqref="G3 G5 G7 G9 G11 G13 G15 G17 G19 G21 G23 G25">
    <cfRule type="top10" dxfId="126" priority="126" bottom="1" rank="10"/>
  </conditionalFormatting>
  <conditionalFormatting sqref="G4 G6 G8 G10 G12 G14 G16 G18 G20 G22 G24 G26">
    <cfRule type="top10" dxfId="125" priority="125" bottom="1" rank="10"/>
  </conditionalFormatting>
  <conditionalFormatting sqref="F4 F6 F8 F10 F12 F14 F16 F18 F20 F22 F24 F26">
    <cfRule type="top10" dxfId="124" priority="123" bottom="1" rank="10"/>
  </conditionalFormatting>
  <conditionalFormatting sqref="H5 H7 H9 H11 H13 H15 H17 H19 H21 H23 H25">
    <cfRule type="top10" dxfId="123" priority="119" bottom="1" rank="10"/>
  </conditionalFormatting>
  <conditionalFormatting sqref="E5:G5 E7:G7 E9:G9 E11:G11 E13:G13 E15:G15 E17:G17 E19:G19 E21:G21 E23:G23 E25:G25">
    <cfRule type="top10" dxfId="122" priority="118" bottom="1" rank="10"/>
  </conditionalFormatting>
  <conditionalFormatting sqref="N5">
    <cfRule type="top10" dxfId="121" priority="117" bottom="1" rank="10"/>
  </conditionalFormatting>
  <conditionalFormatting sqref="I5 I7 I9 I11 I13 I15 I17 I19 I21 I23 I25">
    <cfRule type="top10" dxfId="120" priority="116" bottom="1" rank="10"/>
  </conditionalFormatting>
  <conditionalFormatting sqref="J5 J7 J9 J11 J13 J15 J17 J19 J21 J23 J25">
    <cfRule type="top10" dxfId="119" priority="115" bottom="1" rank="10"/>
  </conditionalFormatting>
  <conditionalFormatting sqref="K5:M5 K7:M7 K9:M9 K11:M11 K13:M13 K15:M15 K17:M17 K19:M19 K21:M21 K23:M23 K25:M25">
    <cfRule type="cellIs" dxfId="118" priority="114" operator="greaterThanOrEqual">
      <formula>5</formula>
    </cfRule>
  </conditionalFormatting>
  <conditionalFormatting sqref="K5:M5 K7:M7 K9:M9 K11:M11 K13:M13 K15:M15 K17:M17 K19:M19 K21:M21 K23:M23 K25:M25">
    <cfRule type="cellIs" dxfId="117" priority="112" operator="greaterThanOrEqual">
      <formula>5</formula>
    </cfRule>
    <cfRule type="cellIs" dxfId="116" priority="113" operator="greaterThanOrEqual">
      <formula>5</formula>
    </cfRule>
  </conditionalFormatting>
  <conditionalFormatting sqref="K5:M5 K7:M7 K9:M9 K11:M11 K13:M13 K15:M15 K17:M17 K19:M19 K21:M21 K23:M23 K25:M25">
    <cfRule type="cellIs" dxfId="115" priority="111" operator="lessThan">
      <formula>10</formula>
    </cfRule>
  </conditionalFormatting>
  <conditionalFormatting sqref="K5:M5 K7:M7 K9:M9 K11:M11 K13:M13 K15:M15 K17:M17 K19:M19 K21:M21 K23:M23 K25:M25">
    <cfRule type="cellIs" dxfId="114" priority="106" operator="equal">
      <formula>$E$18</formula>
    </cfRule>
    <cfRule type="cellIs" dxfId="113" priority="107" operator="equal">
      <formula>"REQUIERE APOYO"</formula>
    </cfRule>
    <cfRule type="cellIs" dxfId="112" priority="108" operator="equal">
      <formula>"SUFICIENTE"</formula>
    </cfRule>
    <cfRule type="cellIs" dxfId="111" priority="109" operator="equal">
      <formula>"BUENO"</formula>
    </cfRule>
    <cfRule type="cellIs" dxfId="110" priority="110" operator="equal">
      <formula>"EXCELENTE"</formula>
    </cfRule>
  </conditionalFormatting>
  <conditionalFormatting sqref="K5:M5 K7:M7 K9:M9 K11:M11 K13:M13 K15:M15 K17:M17 K19:M19 K21:M21 K23:M23 K25:M25">
    <cfRule type="top10" dxfId="109" priority="105" bottom="1" rank="10"/>
  </conditionalFormatting>
  <conditionalFormatting sqref="K5:M5 K7:M7 K9:M9 K11:M11 K13:M13 K15:M15 K17:M17 K19:M19 K21:M21 K23:M23 K25:M25">
    <cfRule type="top10" dxfId="108" priority="104" bottom="1" rank="10"/>
  </conditionalFormatting>
  <conditionalFormatting sqref="F5 F7 F9 F11 F13 F15 F17 F19 F21 F23 F25">
    <cfRule type="top10" dxfId="107" priority="103" bottom="1" rank="10"/>
  </conditionalFormatting>
  <conditionalFormatting sqref="G5 G7 G9 G11 G13 G15 G17 G19 G21 G23 G25">
    <cfRule type="top10" dxfId="106" priority="102" bottom="1" rank="10"/>
  </conditionalFormatting>
  <conditionalFormatting sqref="C3:P26">
    <cfRule type="cellIs" dxfId="105" priority="101" operator="equal">
      <formula>0</formula>
    </cfRule>
  </conditionalFormatting>
  <conditionalFormatting sqref="F4:F26">
    <cfRule type="top10" dxfId="104" priority="100" bottom="1" rank="10"/>
  </conditionalFormatting>
  <conditionalFormatting sqref="F4:F26">
    <cfRule type="top10" dxfId="103" priority="99" bottom="1" rank="10"/>
  </conditionalFormatting>
  <conditionalFormatting sqref="F3:P26">
    <cfRule type="containsErrors" dxfId="102" priority="98">
      <formula>ISERROR(F3)</formula>
    </cfRule>
  </conditionalFormatting>
  <conditionalFormatting sqref="M4:M26">
    <cfRule type="cellIs" dxfId="101" priority="97" operator="greaterThanOrEqual">
      <formula>5</formula>
    </cfRule>
  </conditionalFormatting>
  <conditionalFormatting sqref="M4:M26">
    <cfRule type="cellIs" dxfId="100" priority="95" operator="greaterThanOrEqual">
      <formula>5</formula>
    </cfRule>
    <cfRule type="cellIs" dxfId="99" priority="96" operator="greaterThanOrEqual">
      <formula>5</formula>
    </cfRule>
  </conditionalFormatting>
  <conditionalFormatting sqref="M4:M26">
    <cfRule type="cellIs" dxfId="98" priority="94" operator="lessThan">
      <formula>10</formula>
    </cfRule>
  </conditionalFormatting>
  <conditionalFormatting sqref="M4:M26">
    <cfRule type="cellIs" dxfId="97" priority="89" operator="equal">
      <formula>$E$18</formula>
    </cfRule>
    <cfRule type="cellIs" dxfId="96" priority="90" operator="equal">
      <formula>"REQUIERE APOYO"</formula>
    </cfRule>
    <cfRule type="cellIs" dxfId="95" priority="91" operator="equal">
      <formula>"SUFICIENTE"</formula>
    </cfRule>
    <cfRule type="cellIs" dxfId="94" priority="92" operator="equal">
      <formula>"BUENO"</formula>
    </cfRule>
    <cfRule type="cellIs" dxfId="93" priority="93" operator="equal">
      <formula>"EXCELENTE"</formula>
    </cfRule>
  </conditionalFormatting>
  <conditionalFormatting sqref="M4:M26">
    <cfRule type="top10" dxfId="92" priority="88" bottom="1" rank="10"/>
  </conditionalFormatting>
  <conditionalFormatting sqref="M4:M26">
    <cfRule type="top10" dxfId="91" priority="87" bottom="1" rank="10"/>
  </conditionalFormatting>
  <conditionalFormatting sqref="N4:N26">
    <cfRule type="top10" dxfId="90" priority="86" bottom="1" rank="10"/>
  </conditionalFormatting>
  <conditionalFormatting sqref="H5 H7 H9 H11 H13 H15 H17 H19 H21 H23 H25">
    <cfRule type="top10" dxfId="89" priority="85" bottom="1" rank="10"/>
  </conditionalFormatting>
  <conditionalFormatting sqref="E5:G5 E7:G7 E9:G9 E11:G11 E13:G13 E15:G15 E17:G17 E19:G19 E21:G21 E23:G23 E25:G25">
    <cfRule type="top10" dxfId="88" priority="84" bottom="1" rank="10"/>
  </conditionalFormatting>
  <conditionalFormatting sqref="N5 N7 N9 N11 N13 N15 N17 N19 N21 N23 N25">
    <cfRule type="top10" dxfId="87" priority="83" bottom="1" rank="10"/>
  </conditionalFormatting>
  <conditionalFormatting sqref="I5 I7 I9 I11 I13 I15 I17 I19 I21 I23 I25">
    <cfRule type="top10" dxfId="86" priority="82" bottom="1" rank="10"/>
  </conditionalFormatting>
  <conditionalFormatting sqref="J5 J7 J9 J11 J13 J15 J17 J19 J21 J23 J25">
    <cfRule type="top10" dxfId="85" priority="81" bottom="1" rank="10"/>
  </conditionalFormatting>
  <conditionalFormatting sqref="K5:M5 K7:M7 K9:M9 K11:M11 K13:M13 K15:M15 K17:M17 K19:M19 K21:M21 K23:M23 K25:M25">
    <cfRule type="cellIs" dxfId="84" priority="80" operator="greaterThanOrEqual">
      <formula>5</formula>
    </cfRule>
  </conditionalFormatting>
  <conditionalFormatting sqref="K5:M5 K7:M7 K9:M9 K11:M11 K13:M13 K15:M15 K17:M17 K19:M19 K21:M21 K23:M23 K25:M25">
    <cfRule type="cellIs" dxfId="83" priority="78" operator="greaterThanOrEqual">
      <formula>5</formula>
    </cfRule>
    <cfRule type="cellIs" dxfId="82" priority="79" operator="greaterThanOrEqual">
      <formula>5</formula>
    </cfRule>
  </conditionalFormatting>
  <conditionalFormatting sqref="K5:M5 K7:M7 K9:M9 K11:M11 K13:M13 K15:M15 K17:M17 K19:M19 K21:M21 K23:M23 K25:M25">
    <cfRule type="cellIs" dxfId="81" priority="77" operator="lessThan">
      <formula>10</formula>
    </cfRule>
  </conditionalFormatting>
  <conditionalFormatting sqref="K5:M5 K7:M7 K9:M9 K11:M11 K13:M13 K15:M15 K17:M17 K19:M19 K21:M21 K23:M23 K25:M25">
    <cfRule type="cellIs" dxfId="80" priority="72" operator="equal">
      <formula>$E$18</formula>
    </cfRule>
    <cfRule type="cellIs" dxfId="79" priority="73" operator="equal">
      <formula>"REQUIERE APOYO"</formula>
    </cfRule>
    <cfRule type="cellIs" dxfId="78" priority="74" operator="equal">
      <formula>"SUFICIENTE"</formula>
    </cfRule>
    <cfRule type="cellIs" dxfId="77" priority="75" operator="equal">
      <formula>"BUENO"</formula>
    </cfRule>
    <cfRule type="cellIs" dxfId="76" priority="76" operator="equal">
      <formula>"EXCELENTE"</formula>
    </cfRule>
  </conditionalFormatting>
  <conditionalFormatting sqref="K5:M5 K7:M7 K9:M9 K11:M11 K13:M13 K15:M15 K17:M17 K19:M19 K21:M21 K23:M23 K25:M25">
    <cfRule type="top10" dxfId="75" priority="71" bottom="1" rank="10"/>
  </conditionalFormatting>
  <conditionalFormatting sqref="K5:M5 K7:M7 K9:M9 K11:M11 K13:M13 K15:M15 K17:M17 K19:M19 K21:M21 K23:M23 K25:M25">
    <cfRule type="top10" dxfId="74" priority="70" bottom="1" rank="10"/>
  </conditionalFormatting>
  <conditionalFormatting sqref="F5 F7 F9 F11 F13 F15 F17 F19 F21 F23 F25">
    <cfRule type="top10" dxfId="73" priority="69" bottom="1" rank="10"/>
  </conditionalFormatting>
  <conditionalFormatting sqref="G5 G7 G9 G11 G13 G15 G17 G19 G21 G23 G25">
    <cfRule type="top10" dxfId="72" priority="68" bottom="1" rank="10"/>
  </conditionalFormatting>
  <conditionalFormatting sqref="L4:L26">
    <cfRule type="cellIs" dxfId="71" priority="67" operator="greaterThanOrEqual">
      <formula>5</formula>
    </cfRule>
  </conditionalFormatting>
  <conditionalFormatting sqref="L4:L26">
    <cfRule type="cellIs" dxfId="70" priority="65" operator="greaterThanOrEqual">
      <formula>5</formula>
    </cfRule>
    <cfRule type="cellIs" dxfId="69" priority="66" operator="greaterThanOrEqual">
      <formula>5</formula>
    </cfRule>
  </conditionalFormatting>
  <conditionalFormatting sqref="L4:L26">
    <cfRule type="cellIs" dxfId="68" priority="64" operator="lessThan">
      <formula>10</formula>
    </cfRule>
  </conditionalFormatting>
  <conditionalFormatting sqref="L4:L26">
    <cfRule type="cellIs" dxfId="67" priority="59" operator="equal">
      <formula>$E$18</formula>
    </cfRule>
    <cfRule type="cellIs" dxfId="66" priority="60" operator="equal">
      <formula>"REQUIERE APOYO"</formula>
    </cfRule>
    <cfRule type="cellIs" dxfId="65" priority="61" operator="equal">
      <formula>"SUFICIENTE"</formula>
    </cfRule>
    <cfRule type="cellIs" dxfId="64" priority="62" operator="equal">
      <formula>"BUENO"</formula>
    </cfRule>
    <cfRule type="cellIs" dxfId="63" priority="63" operator="equal">
      <formula>"EXCELENTE"</formula>
    </cfRule>
  </conditionalFormatting>
  <conditionalFormatting sqref="L4:L26">
    <cfRule type="top10" dxfId="62" priority="58" bottom="1" rank="10"/>
  </conditionalFormatting>
  <conditionalFormatting sqref="L4:L26">
    <cfRule type="top10" dxfId="61" priority="57" bottom="1" rank="10"/>
  </conditionalFormatting>
  <conditionalFormatting sqref="H5 H7 H9 H11 H13 H15 H17 H19 H21 H23 H25">
    <cfRule type="top10" dxfId="60" priority="56" bottom="1" rank="10"/>
  </conditionalFormatting>
  <conditionalFormatting sqref="E5:G5 E7:G7 E9:G9 E11:G11 E13:G13 E15:G15 E17:G17 E19:G19 E21:G21 E23:G23 E25:G25">
    <cfRule type="top10" dxfId="59" priority="55" bottom="1" rank="10"/>
  </conditionalFormatting>
  <conditionalFormatting sqref="N5 N7 N9 N11 N13 N15 N17 N19 N21 N23 N25">
    <cfRule type="top10" dxfId="58" priority="54" bottom="1" rank="10"/>
  </conditionalFormatting>
  <conditionalFormatting sqref="I5 I7 I9 I11 I13 I15 I17 I19 I21 I23 I25">
    <cfRule type="top10" dxfId="57" priority="53" bottom="1" rank="10"/>
  </conditionalFormatting>
  <conditionalFormatting sqref="J5 J7 J9 J11 J13 J15 J17 J19 J21 J23 J25">
    <cfRule type="top10" dxfId="56" priority="52" bottom="1" rank="10"/>
  </conditionalFormatting>
  <conditionalFormatting sqref="K5:M5 K7:M7 K9:M9 K11:M11 K13:M13 K15:M15 K17:M17 K19:M19 K21:M21 K23:M23 K25:M25">
    <cfRule type="cellIs" dxfId="55" priority="51" operator="greaterThanOrEqual">
      <formula>5</formula>
    </cfRule>
  </conditionalFormatting>
  <conditionalFormatting sqref="K5:M5 K7:M7 K9:M9 K11:M11 K13:M13 K15:M15 K17:M17 K19:M19 K21:M21 K23:M23 K25:M25">
    <cfRule type="cellIs" dxfId="54" priority="49" operator="greaterThanOrEqual">
      <formula>5</formula>
    </cfRule>
    <cfRule type="cellIs" dxfId="53" priority="50" operator="greaterThanOrEqual">
      <formula>5</formula>
    </cfRule>
  </conditionalFormatting>
  <conditionalFormatting sqref="K5:M5 K7:M7 K9:M9 K11:M11 K13:M13 K15:M15 K17:M17 K19:M19 K21:M21 K23:M23 K25:M25">
    <cfRule type="cellIs" dxfId="52" priority="48" operator="lessThan">
      <formula>10</formula>
    </cfRule>
  </conditionalFormatting>
  <conditionalFormatting sqref="K5:M5 K7:M7 K9:M9 K11:M11 K13:M13 K15:M15 K17:M17 K19:M19 K21:M21 K23:M23 K25:M25">
    <cfRule type="cellIs" dxfId="51" priority="43" operator="equal">
      <formula>$E$18</formula>
    </cfRule>
    <cfRule type="cellIs" dxfId="50" priority="44" operator="equal">
      <formula>"REQUIERE APOYO"</formula>
    </cfRule>
    <cfRule type="cellIs" dxfId="49" priority="45" operator="equal">
      <formula>"SUFICIENTE"</formula>
    </cfRule>
    <cfRule type="cellIs" dxfId="48" priority="46" operator="equal">
      <formula>"BUENO"</formula>
    </cfRule>
    <cfRule type="cellIs" dxfId="47" priority="47" operator="equal">
      <formula>"EXCELENTE"</formula>
    </cfRule>
  </conditionalFormatting>
  <conditionalFormatting sqref="K5:M5 K7:M7 K9:M9 K11:M11 K13:M13 K15:M15 K17:M17 K19:M19 K21:M21 K23:M23 K25:M25">
    <cfRule type="top10" dxfId="46" priority="42" bottom="1" rank="10"/>
  </conditionalFormatting>
  <conditionalFormatting sqref="K5:M5 K7:M7 K9:M9 K11:M11 K13:M13 K15:M15 K17:M17 K19:M19 K21:M21 K23:M23 K25:M25">
    <cfRule type="top10" dxfId="45" priority="41" bottom="1" rank="10"/>
  </conditionalFormatting>
  <conditionalFormatting sqref="F5 F7 F9 F11 F13 F15 F17 F19 F21 F23 F25">
    <cfRule type="top10" dxfId="44" priority="40" bottom="1" rank="10"/>
  </conditionalFormatting>
  <conditionalFormatting sqref="G5 G7 G9 G11 G13 G15 G17 G19 G21 G23 G25">
    <cfRule type="top10" dxfId="43" priority="39" bottom="1" rank="10"/>
  </conditionalFormatting>
  <conditionalFormatting sqref="B3:P26">
    <cfRule type="cellIs" dxfId="42" priority="38" operator="equal">
      <formula>0</formula>
    </cfRule>
    <cfRule type="cellIs" dxfId="41" priority="1" operator="equal">
      <formula>0</formula>
    </cfRule>
  </conditionalFormatting>
  <conditionalFormatting sqref="H5 H7 H9 H11 H13 H15 H17 H19 H21 H23 H25">
    <cfRule type="top10" dxfId="40" priority="37" bottom="1" rank="10"/>
  </conditionalFormatting>
  <conditionalFormatting sqref="E5:G5 E7:G7 E9:G9 E11:G11 E13:G13 E15:G15 E17:G17 E19:G19 E21:G21 E23:G23 E25:G25">
    <cfRule type="top10" dxfId="39" priority="36" bottom="1" rank="10"/>
  </conditionalFormatting>
  <conditionalFormatting sqref="N5 N7 N9 N11 N13 N15 N17 N19 N21 N23 N25">
    <cfRule type="top10" dxfId="38" priority="35" bottom="1" rank="10"/>
  </conditionalFormatting>
  <conditionalFormatting sqref="I5 I7 I9 I11 I13 I15 I17 I19 I21 I23 I25">
    <cfRule type="top10" dxfId="37" priority="34" bottom="1" rank="10"/>
  </conditionalFormatting>
  <conditionalFormatting sqref="J5 J7 J9 J11 J13 J15 J17 J19 J21 J23 J25">
    <cfRule type="top10" dxfId="36" priority="33" bottom="1" rank="10"/>
  </conditionalFormatting>
  <conditionalFormatting sqref="K5:M5 K7:M7 K9:M9 K11:M11 K13:M13 K15:M15 K17:M17 K19:M19 K21:M21 K23:M23 K25:M25">
    <cfRule type="cellIs" dxfId="35" priority="32" operator="greaterThanOrEqual">
      <formula>5</formula>
    </cfRule>
  </conditionalFormatting>
  <conditionalFormatting sqref="K5:M5 K7:M7 K9:M9 K11:M11 K13:M13 K15:M15 K17:M17 K19:M19 K21:M21 K23:M23 K25:M25">
    <cfRule type="cellIs" dxfId="34" priority="30" operator="greaterThanOrEqual">
      <formula>5</formula>
    </cfRule>
    <cfRule type="cellIs" dxfId="33" priority="31" operator="greaterThanOrEqual">
      <formula>5</formula>
    </cfRule>
  </conditionalFormatting>
  <conditionalFormatting sqref="K5:M5 K7:M7 K9:M9 K11:M11 K13:M13 K15:M15 K17:M17 K19:M19 K21:M21 K23:M23 K25:M25">
    <cfRule type="cellIs" dxfId="32" priority="29" operator="lessThan">
      <formula>10</formula>
    </cfRule>
  </conditionalFormatting>
  <conditionalFormatting sqref="K5:M5 K7:M7 K9:M9 K11:M11 K13:M13 K15:M15 K17:M17 K19:M19 K21:M21 K23:M23 K25:M25">
    <cfRule type="cellIs" dxfId="31" priority="24" operator="equal">
      <formula>$E$18</formula>
    </cfRule>
    <cfRule type="cellIs" dxfId="30" priority="25" operator="equal">
      <formula>"REQUIERE APOYO"</formula>
    </cfRule>
    <cfRule type="cellIs" dxfId="29" priority="26" operator="equal">
      <formula>"SUFICIENTE"</formula>
    </cfRule>
    <cfRule type="cellIs" dxfId="28" priority="27" operator="equal">
      <formula>"BUENO"</formula>
    </cfRule>
    <cfRule type="cellIs" dxfId="27" priority="28" operator="equal">
      <formula>"EXCELENTE"</formula>
    </cfRule>
  </conditionalFormatting>
  <conditionalFormatting sqref="K5:M5 K7:M7 K9:M9 K11:M11 K13:M13 K15:M15 K17:M17 K19:M19 K21:M21 K23:M23 K25:M25">
    <cfRule type="top10" dxfId="26" priority="23" bottom="1" rank="10"/>
  </conditionalFormatting>
  <conditionalFormatting sqref="K5:M5 K7:M7 K9:M9 K11:M11 K13:M13 K15:M15 K17:M17 K19:M19 K21:M21 K23:M23 K25:M25">
    <cfRule type="top10" dxfId="25" priority="22" bottom="1" rank="10"/>
  </conditionalFormatting>
  <conditionalFormatting sqref="F5 F7 F9 F11 F13 F15 F17 F19 F21 F23 F25">
    <cfRule type="top10" dxfId="24" priority="21" bottom="1" rank="10"/>
  </conditionalFormatting>
  <conditionalFormatting sqref="G5 G7 G9 G11 G13 G15 G17 G19 G21 G23 G25">
    <cfRule type="top10" dxfId="23" priority="20" bottom="1" rank="10"/>
  </conditionalFormatting>
  <conditionalFormatting sqref="H5 H7 H9 H11 H13 H15 H17 H19 H21 H23 H25">
    <cfRule type="top10" dxfId="22" priority="19" bottom="1" rank="10"/>
  </conditionalFormatting>
  <conditionalFormatting sqref="E5:G5 E7:G7 E9:G9 E11:G11 E13:G13 E15:G15 E17:G17 E19:G19 E21:G21 E23:G23 E25:G25">
    <cfRule type="top10" dxfId="21" priority="18" bottom="1" rank="10"/>
  </conditionalFormatting>
  <conditionalFormatting sqref="N5 N7 N9 N11 N13 N15 N17 N19 N21 N23 N25">
    <cfRule type="top10" dxfId="20" priority="17" bottom="1" rank="10"/>
  </conditionalFormatting>
  <conditionalFormatting sqref="I5 I7 I9 I11 I13 I15 I17 I19 I21 I23 I25">
    <cfRule type="top10" dxfId="19" priority="16" bottom="1" rank="10"/>
  </conditionalFormatting>
  <conditionalFormatting sqref="J5 J7 J9 J11 J13 J15 J17 J19 J21 J23 J25">
    <cfRule type="top10" dxfId="18" priority="15" bottom="1" rank="10"/>
  </conditionalFormatting>
  <conditionalFormatting sqref="K5:M5 K7:M7 K9:M9 K11:M11 K13:M13 K15:M15 K17:M17 K19:M19 K21:M21 K23:M23 K25:M25">
    <cfRule type="cellIs" dxfId="17" priority="14" operator="greaterThanOrEqual">
      <formula>5</formula>
    </cfRule>
  </conditionalFormatting>
  <conditionalFormatting sqref="K5:M5 K7:M7 K9:M9 K11:M11 K13:M13 K15:M15 K17:M17 K19:M19 K21:M21 K23:M23 K25:M25">
    <cfRule type="cellIs" dxfId="16" priority="12" operator="greaterThanOrEqual">
      <formula>5</formula>
    </cfRule>
    <cfRule type="cellIs" dxfId="15" priority="13" operator="greaterThanOrEqual">
      <formula>5</formula>
    </cfRule>
  </conditionalFormatting>
  <conditionalFormatting sqref="K5:M5 K7:M7 K9:M9 K11:M11 K13:M13 K15:M15 K17:M17 K19:M19 K21:M21 K23:M23 K25:M25">
    <cfRule type="cellIs" dxfId="14" priority="11" operator="lessThan">
      <formula>10</formula>
    </cfRule>
  </conditionalFormatting>
  <conditionalFormatting sqref="K5:M5 K7:M7 K9:M9 K11:M11 K13:M13 K15:M15 K17:M17 K19:M19 K21:M21 K23:M23 K25:M25">
    <cfRule type="cellIs" dxfId="13" priority="6" operator="equal">
      <formula>$E$18</formula>
    </cfRule>
    <cfRule type="cellIs" dxfId="12" priority="7" operator="equal">
      <formula>"REQUIERE APOYO"</formula>
    </cfRule>
    <cfRule type="cellIs" dxfId="11" priority="8" operator="equal">
      <formula>"SUFICIENTE"</formula>
    </cfRule>
    <cfRule type="cellIs" dxfId="10" priority="9" operator="equal">
      <formula>"BUENO"</formula>
    </cfRule>
    <cfRule type="cellIs" dxfId="9" priority="10" operator="equal">
      <formula>"EXCELENTE"</formula>
    </cfRule>
  </conditionalFormatting>
  <conditionalFormatting sqref="K5:M5 K7:M7 K9:M9 K11:M11 K13:M13 K15:M15 K17:M17 K19:M19 K21:M21 K23:M23 K25:M25">
    <cfRule type="top10" dxfId="8" priority="5" bottom="1" rank="10"/>
  </conditionalFormatting>
  <conditionalFormatting sqref="K5:M5 K7:M7 K9:M9 K11:M11 K13:M13 K15:M15 K17:M17 K19:M19 K21:M21 K23:M23 K25:M25">
    <cfRule type="top10" dxfId="7" priority="4" bottom="1" rank="10"/>
  </conditionalFormatting>
  <conditionalFormatting sqref="F5 F7 F9 F11 F13 F15 F17 F19 F21 F23 F25">
    <cfRule type="top10" dxfId="6" priority="3" bottom="1" rank="10"/>
  </conditionalFormatting>
  <conditionalFormatting sqref="G5 G7 G9 G11 G13 G15 G17 G19 G21 G23 G25">
    <cfRule type="top10" dxfId="5" priority="2" bottom="1" rank="10"/>
  </conditionalFormatting>
  <dataValidations count="1">
    <dataValidation type="list" allowBlank="1" showInputMessage="1" showErrorMessage="1" sqref="I28 G28 E28">
      <formula1>#REF!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INICIO</vt:lpstr>
      <vt:lpstr>Consideraciones</vt:lpstr>
      <vt:lpstr>ALUMNADO-FP Dual</vt:lpstr>
      <vt:lpstr>parte a</vt:lpstr>
      <vt:lpstr>Parte b</vt:lpstr>
      <vt:lpstr>Comportamiento alumnado</vt:lpstr>
      <vt:lpstr>Notas 1º evaluación</vt:lpstr>
      <vt:lpstr>lista definitiva</vt:lpstr>
      <vt:lpstr>CURSO 201920</vt:lpstr>
      <vt:lpstr>eurodual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GS</dc:creator>
  <cp:lastModifiedBy>usuario</cp:lastModifiedBy>
  <cp:lastPrinted>2019-01-31T11:04:31Z</cp:lastPrinted>
  <dcterms:created xsi:type="dcterms:W3CDTF">2018-05-02T15:48:34Z</dcterms:created>
  <dcterms:modified xsi:type="dcterms:W3CDTF">2019-08-26T17:35:49Z</dcterms:modified>
</cp:coreProperties>
</file>