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uel\Documentos_Varios\Documentos Conserjeria Educacion Manuel\GRUPO DE TRABAJO COMPETENCIAS CLAVE\Documentos Grupo de trabajo\"/>
    </mc:Choice>
  </mc:AlternateContent>
  <xr:revisionPtr revIDLastSave="0" documentId="13_ncr:1_{FFA45D7E-5E89-4BA3-BA8D-DFF381A420BF}" xr6:coauthVersionLast="45" xr6:coauthVersionMax="45" xr10:uidLastSave="{00000000-0000-0000-0000-000000000000}"/>
  <bookViews>
    <workbookView xWindow="-120" yWindow="-120" windowWidth="19440" windowHeight="15000" firstSheet="1" activeTab="2" xr2:uid="{427443FC-78E0-4916-BCD6-692A2D809519}"/>
  </bookViews>
  <sheets>
    <sheet name="T2_ENTEROS (2)" sheetId="8" r:id="rId1"/>
    <sheet name="T1_N_DIVISIBILIDAD" sheetId="1" r:id="rId2"/>
    <sheet name="T1_NATURALES_DIVISIBILIDAD (2)" sheetId="2" r:id="rId3"/>
    <sheet name="T2_ENTEROS" sheetId="5" r:id="rId4"/>
    <sheet name="T4_FRACCIONES" sheetId="9" r:id="rId5"/>
    <sheet name="CONFIGURACIONES" sheetId="3" r:id="rId6"/>
  </sheets>
  <definedNames>
    <definedName name="_xlnm._FilterDatabase" localSheetId="1" hidden="1">T1_N_DIVISIBILIDAD!$A$1:$E$40</definedName>
    <definedName name="_xlnm._FilterDatabase" localSheetId="2" hidden="1">'T1_NATURALES_DIVISIBILIDAD (2)'!$A$5:$C$37</definedName>
    <definedName name="_xlnm._FilterDatabase" localSheetId="3" hidden="1">T2_ENTEROS!$A$5:$C$39</definedName>
    <definedName name="_xlnm._FilterDatabase" localSheetId="0" hidden="1">'T2_ENTEROS (2)'!$A$5:$C$37</definedName>
    <definedName name="_xlnm._FilterDatabase" localSheetId="4" hidden="1">T4_FRACCIONES!$A$5:$C$37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5" l="1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12" i="5"/>
  <c r="K13" i="5"/>
  <c r="L13" i="5"/>
  <c r="N13" i="5"/>
  <c r="O13" i="5"/>
  <c r="K14" i="5"/>
  <c r="L14" i="5"/>
  <c r="N14" i="5"/>
  <c r="O14" i="5"/>
  <c r="K15" i="5"/>
  <c r="L15" i="5"/>
  <c r="N15" i="5"/>
  <c r="O15" i="5"/>
  <c r="K16" i="5"/>
  <c r="L16" i="5"/>
  <c r="N16" i="5"/>
  <c r="O16" i="5"/>
  <c r="K17" i="5"/>
  <c r="L17" i="5"/>
  <c r="N17" i="5"/>
  <c r="O17" i="5"/>
  <c r="K18" i="5"/>
  <c r="L18" i="5"/>
  <c r="N18" i="5"/>
  <c r="O18" i="5"/>
  <c r="K19" i="5"/>
  <c r="L19" i="5"/>
  <c r="N19" i="5"/>
  <c r="O19" i="5"/>
  <c r="K20" i="5"/>
  <c r="L20" i="5"/>
  <c r="N20" i="5"/>
  <c r="O20" i="5"/>
  <c r="K21" i="5"/>
  <c r="L21" i="5"/>
  <c r="N21" i="5"/>
  <c r="O21" i="5"/>
  <c r="K22" i="5"/>
  <c r="L22" i="5"/>
  <c r="N22" i="5"/>
  <c r="O22" i="5"/>
  <c r="K23" i="5"/>
  <c r="L23" i="5"/>
  <c r="N23" i="5"/>
  <c r="O23" i="5"/>
  <c r="K24" i="5"/>
  <c r="L24" i="5"/>
  <c r="N24" i="5"/>
  <c r="O24" i="5"/>
  <c r="K25" i="5"/>
  <c r="L25" i="5"/>
  <c r="N25" i="5"/>
  <c r="O25" i="5"/>
  <c r="K26" i="5"/>
  <c r="L26" i="5"/>
  <c r="N26" i="5"/>
  <c r="O26" i="5"/>
  <c r="K27" i="5"/>
  <c r="L27" i="5"/>
  <c r="N27" i="5"/>
  <c r="O27" i="5"/>
  <c r="K28" i="5"/>
  <c r="L28" i="5"/>
  <c r="N28" i="5"/>
  <c r="O28" i="5"/>
  <c r="K29" i="5"/>
  <c r="L29" i="5"/>
  <c r="N29" i="5"/>
  <c r="O29" i="5"/>
  <c r="K30" i="5"/>
  <c r="L30" i="5"/>
  <c r="N30" i="5"/>
  <c r="O30" i="5"/>
  <c r="K31" i="5"/>
  <c r="L31" i="5"/>
  <c r="N31" i="5"/>
  <c r="O31" i="5"/>
  <c r="K32" i="5"/>
  <c r="L32" i="5"/>
  <c r="N32" i="5"/>
  <c r="O32" i="5"/>
  <c r="K33" i="5"/>
  <c r="L33" i="5"/>
  <c r="N33" i="5"/>
  <c r="O33" i="5"/>
  <c r="K34" i="5"/>
  <c r="L34" i="5"/>
  <c r="N34" i="5"/>
  <c r="O34" i="5"/>
  <c r="K35" i="5"/>
  <c r="L35" i="5"/>
  <c r="N35" i="5"/>
  <c r="O35" i="5"/>
  <c r="K36" i="5"/>
  <c r="L36" i="5"/>
  <c r="N36" i="5"/>
  <c r="O36" i="5"/>
  <c r="K37" i="5"/>
  <c r="L37" i="5"/>
  <c r="N37" i="5"/>
  <c r="O37" i="5"/>
  <c r="K38" i="5"/>
  <c r="L38" i="5"/>
  <c r="N38" i="5"/>
  <c r="O38" i="5"/>
  <c r="K39" i="5"/>
  <c r="L39" i="5"/>
  <c r="N39" i="5"/>
  <c r="O39" i="5"/>
  <c r="K40" i="5"/>
  <c r="L40" i="5"/>
  <c r="N40" i="5"/>
  <c r="O40" i="5"/>
  <c r="K41" i="5"/>
  <c r="L41" i="5"/>
  <c r="N41" i="5"/>
  <c r="O41" i="5"/>
  <c r="O12" i="5"/>
  <c r="N12" i="5"/>
  <c r="L12" i="5"/>
  <c r="J16" i="5"/>
  <c r="J40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1" i="5"/>
  <c r="J12" i="5"/>
  <c r="I39" i="8"/>
  <c r="A39" i="8"/>
  <c r="I38" i="8"/>
  <c r="A38" i="8"/>
  <c r="A41" i="5"/>
  <c r="A40" i="5"/>
  <c r="J11" i="5"/>
  <c r="M38" i="2"/>
  <c r="I38" i="2"/>
  <c r="L38" i="2"/>
  <c r="K38" i="2"/>
  <c r="J38" i="2"/>
  <c r="A38" i="2"/>
  <c r="I11" i="2"/>
  <c r="J11" i="2"/>
  <c r="K11" i="2"/>
  <c r="L11" i="2"/>
  <c r="M11" i="2"/>
  <c r="I12" i="2"/>
  <c r="J12" i="2"/>
  <c r="K12" i="2"/>
  <c r="M12" i="2"/>
  <c r="I13" i="2"/>
  <c r="J13" i="2"/>
  <c r="K13" i="2"/>
  <c r="L13" i="2"/>
  <c r="M13" i="2"/>
  <c r="I14" i="2"/>
  <c r="L14" i="2"/>
  <c r="K14" i="2"/>
  <c r="M14" i="2"/>
  <c r="I15" i="2"/>
  <c r="J15" i="2"/>
  <c r="K15" i="2"/>
  <c r="L15" i="2"/>
  <c r="M15" i="2"/>
  <c r="I16" i="2"/>
  <c r="J16" i="2"/>
  <c r="K16" i="2"/>
  <c r="M16" i="2"/>
  <c r="I17" i="2"/>
  <c r="J17" i="2"/>
  <c r="K17" i="2"/>
  <c r="L17" i="2"/>
  <c r="M17" i="2"/>
  <c r="I18" i="2"/>
  <c r="L18" i="2"/>
  <c r="K18" i="2"/>
  <c r="M18" i="2"/>
  <c r="I19" i="2"/>
  <c r="J19" i="2"/>
  <c r="K19" i="2"/>
  <c r="L19" i="2"/>
  <c r="M19" i="2"/>
  <c r="I20" i="2"/>
  <c r="J20" i="2"/>
  <c r="K20" i="2"/>
  <c r="M20" i="2"/>
  <c r="I21" i="2"/>
  <c r="J21" i="2"/>
  <c r="K21" i="2"/>
  <c r="L21" i="2"/>
  <c r="M21" i="2"/>
  <c r="I22" i="2"/>
  <c r="L22" i="2"/>
  <c r="K22" i="2"/>
  <c r="M22" i="2"/>
  <c r="I23" i="2"/>
  <c r="J23" i="2"/>
  <c r="K23" i="2"/>
  <c r="L23" i="2"/>
  <c r="M23" i="2"/>
  <c r="I24" i="2"/>
  <c r="J24" i="2"/>
  <c r="K24" i="2"/>
  <c r="M24" i="2"/>
  <c r="I25" i="2"/>
  <c r="J25" i="2"/>
  <c r="K25" i="2"/>
  <c r="L25" i="2"/>
  <c r="M25" i="2"/>
  <c r="I26" i="2"/>
  <c r="L26" i="2"/>
  <c r="K26" i="2"/>
  <c r="M26" i="2"/>
  <c r="I27" i="2"/>
  <c r="J27" i="2"/>
  <c r="K27" i="2"/>
  <c r="L27" i="2"/>
  <c r="M27" i="2"/>
  <c r="I28" i="2"/>
  <c r="J28" i="2"/>
  <c r="K28" i="2"/>
  <c r="M28" i="2"/>
  <c r="I29" i="2"/>
  <c r="J29" i="2"/>
  <c r="K29" i="2"/>
  <c r="L29" i="2"/>
  <c r="M29" i="2"/>
  <c r="I30" i="2"/>
  <c r="L30" i="2"/>
  <c r="K30" i="2"/>
  <c r="M30" i="2"/>
  <c r="I31" i="2"/>
  <c r="J31" i="2"/>
  <c r="K31" i="2"/>
  <c r="L31" i="2"/>
  <c r="M31" i="2"/>
  <c r="I32" i="2"/>
  <c r="J32" i="2"/>
  <c r="K32" i="2"/>
  <c r="M32" i="2"/>
  <c r="I33" i="2"/>
  <c r="J33" i="2"/>
  <c r="K33" i="2"/>
  <c r="L33" i="2"/>
  <c r="M33" i="2"/>
  <c r="I34" i="2"/>
  <c r="L34" i="2"/>
  <c r="K34" i="2"/>
  <c r="M34" i="2"/>
  <c r="I35" i="2"/>
  <c r="J35" i="2"/>
  <c r="K35" i="2"/>
  <c r="L35" i="2"/>
  <c r="M35" i="2"/>
  <c r="I36" i="2"/>
  <c r="J36" i="2"/>
  <c r="K36" i="2"/>
  <c r="M36" i="2"/>
  <c r="I37" i="2"/>
  <c r="J37" i="2"/>
  <c r="K37" i="2"/>
  <c r="L37" i="2"/>
  <c r="M37" i="2"/>
  <c r="M10" i="2"/>
  <c r="I10" i="2"/>
  <c r="J10" i="2"/>
  <c r="K10" i="2"/>
  <c r="I9" i="2"/>
  <c r="I37" i="9"/>
  <c r="A37" i="9"/>
  <c r="I36" i="9"/>
  <c r="A36" i="9"/>
  <c r="I35" i="9"/>
  <c r="A35" i="9"/>
  <c r="I34" i="9"/>
  <c r="A34" i="9"/>
  <c r="I33" i="9"/>
  <c r="A33" i="9"/>
  <c r="I32" i="9"/>
  <c r="A32" i="9"/>
  <c r="I31" i="9"/>
  <c r="A31" i="9"/>
  <c r="I30" i="9"/>
  <c r="A30" i="9"/>
  <c r="I29" i="9"/>
  <c r="A29" i="9"/>
  <c r="I28" i="9"/>
  <c r="A28" i="9"/>
  <c r="I27" i="9"/>
  <c r="A27" i="9"/>
  <c r="I26" i="9"/>
  <c r="A26" i="9"/>
  <c r="I25" i="9"/>
  <c r="A25" i="9"/>
  <c r="I24" i="9"/>
  <c r="A24" i="9"/>
  <c r="I23" i="9"/>
  <c r="A23" i="9"/>
  <c r="I22" i="9"/>
  <c r="A22" i="9"/>
  <c r="I21" i="9"/>
  <c r="A21" i="9"/>
  <c r="I20" i="9"/>
  <c r="A20" i="9"/>
  <c r="I19" i="9"/>
  <c r="A19" i="9"/>
  <c r="I18" i="9"/>
  <c r="A18" i="9"/>
  <c r="I17" i="9"/>
  <c r="A17" i="9"/>
  <c r="I16" i="9"/>
  <c r="A16" i="9"/>
  <c r="I15" i="9"/>
  <c r="A15" i="9"/>
  <c r="I14" i="9"/>
  <c r="A14" i="9"/>
  <c r="O13" i="9"/>
  <c r="N13" i="9"/>
  <c r="M13" i="9"/>
  <c r="L13" i="9"/>
  <c r="K13" i="9"/>
  <c r="I13" i="9"/>
  <c r="J13" i="9"/>
  <c r="A13" i="9"/>
  <c r="O12" i="9"/>
  <c r="N12" i="9"/>
  <c r="M12" i="9"/>
  <c r="L12" i="9"/>
  <c r="K12" i="9"/>
  <c r="I12" i="9"/>
  <c r="J12" i="9"/>
  <c r="A12" i="9"/>
  <c r="O11" i="9"/>
  <c r="N11" i="9"/>
  <c r="M11" i="9"/>
  <c r="L11" i="9"/>
  <c r="K11" i="9"/>
  <c r="I11" i="9"/>
  <c r="J11" i="9"/>
  <c r="A11" i="9"/>
  <c r="O10" i="9"/>
  <c r="N10" i="9"/>
  <c r="M10" i="9"/>
  <c r="L10" i="9"/>
  <c r="K10" i="9"/>
  <c r="I10" i="9"/>
  <c r="J10" i="9"/>
  <c r="A10" i="9"/>
  <c r="I9" i="9"/>
  <c r="I37" i="8"/>
  <c r="A37" i="8"/>
  <c r="I36" i="8"/>
  <c r="A36" i="8"/>
  <c r="I35" i="8"/>
  <c r="A35" i="8"/>
  <c r="I34" i="8"/>
  <c r="A34" i="8"/>
  <c r="I33" i="8"/>
  <c r="A33" i="8"/>
  <c r="I32" i="8"/>
  <c r="A32" i="8"/>
  <c r="I31" i="8"/>
  <c r="A31" i="8"/>
  <c r="I30" i="8"/>
  <c r="A30" i="8"/>
  <c r="I29" i="8"/>
  <c r="A29" i="8"/>
  <c r="I28" i="8"/>
  <c r="A28" i="8"/>
  <c r="I27" i="8"/>
  <c r="A27" i="8"/>
  <c r="I26" i="8"/>
  <c r="A26" i="8"/>
  <c r="I25" i="8"/>
  <c r="A25" i="8"/>
  <c r="I24" i="8"/>
  <c r="A24" i="8"/>
  <c r="I23" i="8"/>
  <c r="A23" i="8"/>
  <c r="I22" i="8"/>
  <c r="A22" i="8"/>
  <c r="I21" i="8"/>
  <c r="A21" i="8"/>
  <c r="I20" i="8"/>
  <c r="A20" i="8"/>
  <c r="I19" i="8"/>
  <c r="A19" i="8"/>
  <c r="I18" i="8"/>
  <c r="A18" i="8"/>
  <c r="I17" i="8"/>
  <c r="A17" i="8"/>
  <c r="I16" i="8"/>
  <c r="A16" i="8"/>
  <c r="I15" i="8"/>
  <c r="A15" i="8"/>
  <c r="I14" i="8"/>
  <c r="A14" i="8"/>
  <c r="O13" i="8"/>
  <c r="N13" i="8"/>
  <c r="M13" i="8"/>
  <c r="L13" i="8"/>
  <c r="K13" i="8"/>
  <c r="I13" i="8"/>
  <c r="J13" i="8"/>
  <c r="A13" i="8"/>
  <c r="O12" i="8"/>
  <c r="N12" i="8"/>
  <c r="M12" i="8"/>
  <c r="L12" i="8"/>
  <c r="K12" i="8"/>
  <c r="I12" i="8"/>
  <c r="J12" i="8"/>
  <c r="A12" i="8"/>
  <c r="O11" i="8"/>
  <c r="N11" i="8"/>
  <c r="M11" i="8"/>
  <c r="L11" i="8"/>
  <c r="K11" i="8"/>
  <c r="I11" i="8"/>
  <c r="J11" i="8"/>
  <c r="A11" i="8"/>
  <c r="O10" i="8"/>
  <c r="N10" i="8"/>
  <c r="M10" i="8"/>
  <c r="L10" i="8"/>
  <c r="K10" i="8"/>
  <c r="I10" i="8"/>
  <c r="J10" i="8"/>
  <c r="A10" i="8"/>
  <c r="I9" i="8"/>
  <c r="K12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10" i="2"/>
  <c r="L10" i="2"/>
  <c r="H8" i="1"/>
  <c r="G8" i="1"/>
  <c r="F8" i="1"/>
  <c r="L36" i="2"/>
  <c r="J34" i="2"/>
  <c r="L32" i="2"/>
  <c r="J30" i="2"/>
  <c r="L28" i="2"/>
  <c r="J26" i="2"/>
  <c r="L24" i="2"/>
  <c r="J22" i="2"/>
  <c r="L20" i="2"/>
  <c r="J18" i="2"/>
  <c r="L16" i="2"/>
  <c r="J14" i="2"/>
  <c r="L12" i="2"/>
</calcChain>
</file>

<file path=xl/sharedStrings.xml><?xml version="1.0" encoding="utf-8"?>
<sst xmlns="http://schemas.openxmlformats.org/spreadsheetml/2006/main" count="219" uniqueCount="114">
  <si>
    <t>BLOQUE</t>
  </si>
  <si>
    <t>CONTENIDOS</t>
  </si>
  <si>
    <t>CRITERIOS DE EVALUACIÓN</t>
  </si>
  <si>
    <t xml:space="preserve">ESTÁNDARES DE APRENDIZAJE </t>
  </si>
  <si>
    <t>B.2. Números y Álgebra</t>
  </si>
  <si>
    <r>
      <t>2.1.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Utilizar números naturales, enteros, fraccionarios, decimales y porcentajes sencillos, sus operaciones y propiedades para recoger, transformar e intercambiar información y resolver problemas relacionados con la vida diaria.</t>
    </r>
    <r>
      <rPr>
        <sz val="12"/>
        <color theme="1"/>
        <rFont val="Calibri"/>
        <family val="2"/>
      </rPr>
      <t xml:space="preserve"> </t>
    </r>
    <r>
      <rPr>
        <b/>
        <sz val="9"/>
        <color rgb="FF000000"/>
        <rFont val="Arial"/>
        <family val="2"/>
      </rPr>
      <t>(CCL, CMCT, CSC).</t>
    </r>
    <r>
      <rPr>
        <sz val="9"/>
        <color rgb="FF000000"/>
        <rFont val="Arial"/>
        <family val="2"/>
      </rPr>
      <t xml:space="preserve"> </t>
    </r>
  </si>
  <si>
    <t xml:space="preserve">2.1.1. Identifica los números (naturales, enteros, fraccionarios y decimales) y los utiliza para representar, ordenar e interpretar adecuadamente la información cuantitativa. </t>
  </si>
  <si>
    <t>2.1.2. Calcula el valor de expresiones numéricas de distintos tipos de números mediante las operaciones elementales y las potencias de expone natural aplicando correctamente la jerarquía de las operaciones.</t>
  </si>
  <si>
    <r>
      <t xml:space="preserve">2.2. Conocer y utilizar propiedades y nuevos significados de los números en contextos de paridad, divisibilidad y operaciones elementales, mejorando así la comprensión del concepto y de los tipos de números. </t>
    </r>
    <r>
      <rPr>
        <b/>
        <sz val="9"/>
        <color rgb="FF000000"/>
        <rFont val="Arial"/>
        <family val="2"/>
      </rPr>
      <t>(CMCT).</t>
    </r>
  </si>
  <si>
    <t>2.2.1. Reconoce nuevos significados y propiedades de los números en contextos de resolución de problemas sobre paridad, divisibilidad y operaciones elementales.</t>
  </si>
  <si>
    <t>2.2.2. Aplica los criterios de divisibilidad por 2, 3, 5, 9 y 11 para descomponer en factores primos números naturales.</t>
  </si>
  <si>
    <t xml:space="preserve">2.2.3. Identifica y calcula el máximo común divisor y el mínimo común múltiplo de dos o más números naturales mediante el algoritmo adecuado y lo aplica a problemas contextualizados. </t>
  </si>
  <si>
    <r>
      <t xml:space="preserve">2.3. Desarrollar, en casos sencillos, la competencia en el uso de operaciones combinadas como síntesis de la secuencia de operaciones aritméticas, aplicando correctamente la jerarquía de las operaciones o estrategias de cálculo mental. </t>
    </r>
    <r>
      <rPr>
        <b/>
        <sz val="9"/>
        <color rgb="FF000000"/>
        <rFont val="Arial"/>
        <family val="2"/>
      </rPr>
      <t>(CMCT).</t>
    </r>
  </si>
  <si>
    <t>2.3.1. Realiza operaciones combinadas entre números naturales con eficacia, bien mediante el cálculo mental, algoritmos de lápiz y papel, calculadora o medios tecnológicos, utilizando la notación más adecuada y respetando la jerarquía de las operaciones.</t>
  </si>
  <si>
    <t>Divisibilidad de los números naturales. Criterios de divisibilidad.
Números primos y compuestos. Descomposición de un número en factores primos.
Múltiplos y divisores comunes a varios números. Máximo común divisor y mínimo común múltiplo de dos o más números naturales.</t>
  </si>
  <si>
    <t>C.CLAVE</t>
  </si>
  <si>
    <t>CCL, CMCT, CSC</t>
  </si>
  <si>
    <t>PORCENTAJE</t>
  </si>
  <si>
    <t xml:space="preserve">Jerarquía de las operaciones.
Elaboración y utilización de estrategias para el cálculo mental, para el cálculo aproximado y para el cálculo con calculadora u otros medios tecnológicos.
</t>
  </si>
  <si>
    <t>CMCT</t>
  </si>
  <si>
    <t>A</t>
  </si>
  <si>
    <t>PEPE</t>
  </si>
  <si>
    <t>JUAN</t>
  </si>
  <si>
    <t>CCL</t>
  </si>
  <si>
    <t>2.2. Conocer y utilizar propiedades y nuevos significados de los números en contextos de paridad, divisibilidad y operaciones elementales, mejorando así la comprensión del concepto y de los tipos de números. (CMCT).</t>
  </si>
  <si>
    <t xml:space="preserve">2.1.  Utilizar números naturales, enteros, fraccionarios, decimales y porcentajes sencillos, sus operaciones y propiedades para recoger, transformar e intercambiar información y resolver problemas relacionados con la vida diaria. (CCL, CMCT, CSC). </t>
  </si>
  <si>
    <t>Jerarquía de las operaciones.Elaboración y utilización de estrategias para el cálculo mental, para el cálculo aproximado y para el cálculo con calculadora u otros medios tecnológicos.</t>
  </si>
  <si>
    <t>B.2. NÚMEROS Y ALGEBRA</t>
  </si>
  <si>
    <t>2.3. Desarrollar, en casos sencillos, la competencia en el uso de operaciones combinadas como síntesis de la secuencia de operaciones aritméticas, aplicando correctamente la jerarquía de las operaciones o estrategias de cálculo mental. (CMCT).</t>
  </si>
  <si>
    <t>ESTÁNDARES DE APRENDIZAJE</t>
  </si>
  <si>
    <t xml:space="preserve">CONTENIDOS </t>
  </si>
  <si>
    <t>PONDERACIÓN %</t>
  </si>
  <si>
    <t>TEMPORALIZACIÓN 10 SESIONES</t>
  </si>
  <si>
    <t>Alumno/a</t>
  </si>
  <si>
    <t>..\..\..\PRUEBAS Y EXAMENES POR CURSOS\1º ESO\T1_Naturales.odt</t>
  </si>
  <si>
    <t>EXAMEN</t>
  </si>
  <si>
    <t>CSC</t>
  </si>
  <si>
    <t xml:space="preserve"> </t>
  </si>
  <si>
    <t>2.2 Conocer y utilizar propiedades y nuevos significados de los números en contextos de paridad, divisibilidad y operaciones elementales, mejorando así la comprensión del concepto y de los tipos de números. (CMCT).</t>
  </si>
  <si>
    <t>2.4. Elegir la forma de cálculo apropiada (mental, escrita o con calculadora), usando diferentes estrategias que permitan simplificar las operaciones con números enteros, fracciones, decimales y porcentajes y estimando la coherencia y precisión de los resultados obtenidos. (CMCT, CD, CAA, SIEP).</t>
  </si>
  <si>
    <r>
      <t>2.1.</t>
    </r>
    <r>
      <rPr>
        <b/>
        <sz val="7"/>
        <color rgb="FF000000"/>
        <rFont val="Times New Roman"/>
        <family val="1"/>
      </rPr>
      <t xml:space="preserve">  </t>
    </r>
    <r>
      <rPr>
        <b/>
        <sz val="9"/>
        <color rgb="FF000000"/>
        <rFont val="Arial"/>
        <family val="2"/>
      </rPr>
      <t>Utilizar números naturales, enteros, fraccionarios, decimales y porcentajes sencillos, sus operaciones y propiedades para recoger, transformar e intercambiar información y resolver problemas relacionados con la vida diaria.</t>
    </r>
    <r>
      <rPr>
        <b/>
        <sz val="12"/>
        <color theme="1"/>
        <rFont val="Cambria"/>
        <family val="1"/>
      </rPr>
      <t xml:space="preserve"> </t>
    </r>
    <r>
      <rPr>
        <b/>
        <sz val="9"/>
        <color rgb="FF000000"/>
        <rFont val="Arial"/>
        <family val="2"/>
      </rPr>
      <t xml:space="preserve">(CCL, CMCT, CSC). </t>
    </r>
  </si>
  <si>
    <t>2.1.1. Identifica los números (naturales, enteros, fraccionarios y decimales) y los utiliza para representar, ordenar e interpretar adecuadamente la información cuantitativa.</t>
  </si>
  <si>
    <t>2.1.2 Calcula el valor de expresiones numéricas de distintos tipos de números mediante las operaciones elementales y las potencias de exponente natural aplicando correctamente la jerarquía de las operaciones.</t>
  </si>
  <si>
    <t xml:space="preserve">2.1.3 Emplea adecuadamente los distintos tipos de números y sus operaciones para resolver problemas cotidianos contextualizados, representando e interpretando mediante medios tecnológicos, cuando fuera necesario, los resultados obtenidos. </t>
  </si>
  <si>
    <t>Calcula e interpreta adecuadamente el opuesto y el valor absoluto de un número entero comprendiendo su significado y contextualizándolo en problemas de la vida real.</t>
  </si>
  <si>
    <t>Realiza operaciones combinadas entre números enteros, decimales y fraccionarios, con eficacia, bien mediante el cálculo mental, algoritmos de lápiz y papel, calculadora o medios tecnológicos utilizando la notación más adecuada.</t>
  </si>
  <si>
    <t>2.4.1 Desarrolla estrategias de cálculo mental para realizar cálculos exactos o aproximados valorando la precisión exigida en la operación o en el problema.</t>
  </si>
  <si>
    <t>2.4.2 Realiza cálculos con números naturales, enteros, fraccionarios y decimales decidiendo la forma más adecuada, coherente y precisa.</t>
  </si>
  <si>
    <t>CMCT, CD, CAA, SIEP</t>
  </si>
  <si>
    <t xml:space="preserve">Los números naturales. 
Números negativos. Significado y utilización en contextos reales
Números enteros. Representación y ordenación en la recta numérica y operaciones.
Operaciones con calculadora.
</t>
  </si>
  <si>
    <t>INICIADO</t>
  </si>
  <si>
    <t>MEDIO</t>
  </si>
  <si>
    <t>AVANZADO</t>
  </si>
  <si>
    <t>CD</t>
  </si>
  <si>
    <t>CAA</t>
  </si>
  <si>
    <t>SIEP</t>
  </si>
  <si>
    <t>2.3 Conocer y utilizar propiedades y nuevos . Desarrollar, en casos sencillos, la competencia en el uso de operaciones combinadas como síntesis de la secuencia de operaciones aritméticas, aplicando correctamente la jerarquía de las operaciones o estrategias de cálculo mental. (CMCT).</t>
  </si>
  <si>
    <t xml:space="preserve">2.4. Elegir la forma de cálculo apropiada (mental, escrita o con Elegir la forma de cálculo apropiada (mental, escrita o con calculadora) usando diferentes estrategias que permitan simplificar las operaciones con números enteros, fracciones, decimales y porcentajes y estimando la coherencia y precisión de los resultados obtenidos. (CMCT, CD, CAA, SIEP).
</t>
  </si>
  <si>
    <t>2.1.1. Identifica los distintos tipos de números (naturales, enteros, fraccionarios y decimales) y los utiliza para representar, ordenar e interpretar adecuadamente información cuantitativa.</t>
  </si>
  <si>
    <t>Calcula el valor de expresiones numéricas de distintos tipos de números mediante las operaciones elementales y las potencias de exponente natural aplicando correctamente la jerarquía de las operaciones</t>
  </si>
  <si>
    <t xml:space="preserve">2.2.4. Realiza cálculos en los que intervienen potencias de exponente natural y aplica las reglas básicas de las operaciones con potencias. </t>
  </si>
  <si>
    <t xml:space="preserve">2.3.1. Realiza operaciones combinadas entre números enteros, decimales y fraccionarios, con eficacia, bien mediante el cálculo mental, algoritmos de lápiz y papel, calculadora o medios tecnológicos utilizando la notación más adecuada y respetando la jerarquía de las operaciones. </t>
  </si>
  <si>
    <t>2.4.1 Desarrolla estrategias de cálculo mental para realizar cálculos exactos o aproximados valorando la precisión exigida en la operación o en el problema</t>
  </si>
  <si>
    <t xml:space="preserve">Fracciones en entornos cotidianos
Fracciones equivalentes. 
Comparación de fracciones.
Representación, ordenación y operaciones.
</t>
  </si>
  <si>
    <t>2.1Utilizar números naturales, enteros, fraccionarios, decimales y porcentajes sencillos, sus operaciones y propiedades para recoger, transformar e intercambiar información y resolver problemas relacionados con la vida diaria. (CCL, CMCT, CSC).</t>
  </si>
  <si>
    <t>B.1. Procesos, métodos y actitudes en Matemáticas</t>
  </si>
  <si>
    <t>Reflexión sobre los resultados: revisión de las operaciones utilizadas, asignación de unidades a los resultados, comprobación e interpretación de las soluciones en el contexto de la situación, búsqueda de otras formas de resolución, etc.</t>
  </si>
  <si>
    <r>
      <t>1.2Utilizar procesos de razonamiento y estrategias de resolución de problemas, realizando los cálculos necesarios y comprobando las soluciones obtenidas.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</t>
    </r>
    <r>
      <rPr>
        <b/>
        <sz val="9"/>
        <rFont val="Arial"/>
        <family val="2"/>
      </rPr>
      <t>CMCT, SIEP).</t>
    </r>
  </si>
  <si>
    <t>1.2.1. Analiza y comprende el enunciado de los problemas (datos, relaciones entre los datos, contexto del problema).</t>
  </si>
  <si>
    <t>CMCT,SIEP</t>
  </si>
  <si>
    <t>10 SESIONES</t>
  </si>
  <si>
    <t>..\..\..\PRUEBAS Y EXAMENES POR CURSOS\1º ESO\ESTANDARES_C.CLAVE\T_Naturales_Divisivilidad_1920.odt</t>
  </si>
  <si>
    <t>DESCRIPTORES/INDICADORES</t>
  </si>
  <si>
    <t> Cálculo e interpretación del
valor absoluto y del opuesto
de un número entero.</t>
  </si>
  <si>
    <t> Plantea y resuelve
problemas en los que
intervienen números
enteros.
 Interpreta una situación real
representada por números
enteros.</t>
  </si>
  <si>
    <t xml:space="preserve">2.1.1.1 Interpreta y sabe expresar
mediante números enteros
situaciones reales.()
</t>
  </si>
  <si>
    <t>2.1.1.2 Representa gráficamente y
ordena números enteros()</t>
  </si>
  <si>
    <t>2.2.5Calcula e interpreta adecuadamente el opuesto y el valor absoluto de un número entero comprendiendo su significado y contextualizándolo en problemas de la vida real.</t>
  </si>
  <si>
    <t>1. Utilizar procesos de razonamiento y
estrategias de resolución de problemas,
realizando los cálculos necesarios y
comprobando las soluciones obtenidas</t>
  </si>
  <si>
    <t>1.2 Analiza y comprende el enunciado de
los problemas (datos, relaciones entre
los datos, contexto del problema).
(CL y AA)
1.6 Utiliza estrategias heurísticas y
procesos de razonamiento en la
resolución de problemas.(AA)</t>
  </si>
  <si>
    <t>2.3.1 Multiplicaciones y divisiones</t>
  </si>
  <si>
    <t> 2.3.3Resuelve operaciones
combinadas.</t>
  </si>
  <si>
    <t>2.3.2 Operaciones combinadas
de sumas y restas de
números enteros.</t>
  </si>
  <si>
    <t>CMCT, CCL, CAA, SIEP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</si>
  <si>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</si>
  <si>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</si>
  <si>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</si>
  <si>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</si>
  <si>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</si>
  <si>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</si>
  <si>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</si>
  <si>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</si>
  <si>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</si>
  <si>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</si>
  <si>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</si>
  <si>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</si>
  <si>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</si>
  <si>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</si>
  <si>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</si>
  <si>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</si>
  <si>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</si>
  <si>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</si>
  <si>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</si>
  <si>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</si>
  <si>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</si>
  <si>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</si>
  <si>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</si>
  <si>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</si>
  <si>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</si>
  <si>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</si>
  <si>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</si>
  <si>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Alumno 28</t>
  </si>
  <si>
    <t>Alumno 29</t>
  </si>
  <si>
    <t>Alumno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</si>
</sst>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7"/>
      <color rgb="FF000000"/>
      <name val="Times New Roman"/>
      <family val="1"/>
    </font>
    <font>
      <sz val="12"/>
      <color theme="1"/>
      <name val="Calibri"/>
      <family val="2"/>
    </font>
    <font>
      <sz val="9"/>
      <color theme="1"/>
      <name val="Symbol"/>
      <family val="1"/>
      <charset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Symbol"/>
      <family val="1"/>
      <charset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Symbol"/>
      <family val="1"/>
      <charset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mbria"/>
      <family val="1"/>
    </font>
    <font>
      <b/>
      <sz val="7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24"/>
      <color theme="4" tint="-0.249977111117893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ck">
        <color rgb="FFA6A6A6"/>
      </left>
      <right style="thick">
        <color rgb="FFA6A6A6"/>
      </right>
      <top style="thick">
        <color rgb="FFA6A6A6"/>
      </top>
      <bottom style="medium">
        <color rgb="FF808080"/>
      </bottom>
      <diagonal/>
    </border>
    <border>
      <left/>
      <right style="thick">
        <color rgb="FFA6A6A6"/>
      </right>
      <top style="thick">
        <color rgb="FFA6A6A6"/>
      </top>
      <bottom style="medium">
        <color rgb="FF808080"/>
      </bottom>
      <diagonal/>
    </border>
    <border>
      <left style="thick">
        <color rgb="FFA6A6A6"/>
      </left>
      <right style="medium">
        <color rgb="FFA6A6A6"/>
      </right>
      <top/>
      <bottom/>
      <diagonal/>
    </border>
    <border>
      <left/>
      <right style="thick">
        <color rgb="FFA6A6A6"/>
      </right>
      <top/>
      <bottom style="medium">
        <color rgb="FFA6A6A6"/>
      </bottom>
      <diagonal/>
    </border>
    <border>
      <left/>
      <right style="thick">
        <color rgb="FFA6A6A6"/>
      </right>
      <top/>
      <bottom/>
      <diagonal/>
    </border>
    <border>
      <left/>
      <right style="thick">
        <color rgb="FFA6A6A6"/>
      </right>
      <top/>
      <bottom style="thick">
        <color rgb="FFA6A6A6"/>
      </bottom>
      <diagonal/>
    </border>
    <border>
      <left style="thick">
        <color rgb="FFA6A6A6"/>
      </left>
      <right style="thick">
        <color rgb="FFA6A6A6"/>
      </right>
      <top/>
      <bottom style="medium">
        <color rgb="FFA6A6A6"/>
      </bottom>
      <diagonal/>
    </border>
    <border>
      <left style="thick">
        <color rgb="FFA6A6A6"/>
      </left>
      <right style="thick">
        <color rgb="FFA6A6A6"/>
      </right>
      <top/>
      <bottom/>
      <diagonal/>
    </border>
    <border>
      <left style="thick">
        <color rgb="FFA6A6A6"/>
      </left>
      <right style="thick">
        <color rgb="FFA6A6A6"/>
      </right>
      <top/>
      <bottom style="thick">
        <color rgb="FFA6A6A6"/>
      </bottom>
      <diagonal/>
    </border>
    <border>
      <left style="thick">
        <color rgb="FFA6A6A6"/>
      </left>
      <right style="medium">
        <color rgb="FFA6A6A6"/>
      </right>
      <top style="medium">
        <color rgb="FF808080"/>
      </top>
      <bottom/>
      <diagonal/>
    </border>
    <border>
      <left style="thick">
        <color rgb="FFA6A6A6"/>
      </left>
      <right style="thick">
        <color rgb="FFA6A6A6"/>
      </right>
      <top style="medium">
        <color rgb="FF808080"/>
      </top>
      <bottom/>
      <diagonal/>
    </border>
    <border>
      <left style="thick">
        <color rgb="FFA6A6A6"/>
      </left>
      <right style="medium">
        <color rgb="FFA6A6A6"/>
      </right>
      <top style="medium">
        <color rgb="FFA6A6A6"/>
      </top>
      <bottom/>
      <diagonal/>
    </border>
    <border>
      <left style="thick">
        <color rgb="FFA6A6A6"/>
      </left>
      <right style="thick">
        <color rgb="FFA6A6A6"/>
      </right>
      <top style="medium">
        <color rgb="FFA6A6A6"/>
      </top>
      <bottom/>
      <diagonal/>
    </border>
    <border>
      <left style="medium">
        <color rgb="FFA6A6A6"/>
      </left>
      <right style="thick">
        <color rgb="FFA6A6A6"/>
      </right>
      <top/>
      <bottom/>
      <diagonal/>
    </border>
    <border>
      <left style="thick">
        <color rgb="FFA6A6A6"/>
      </left>
      <right style="thick">
        <color rgb="FFA6A6A6"/>
      </right>
      <top style="thick">
        <color rgb="FFA6A6A6"/>
      </top>
      <bottom/>
      <diagonal/>
    </border>
    <border>
      <left style="medium">
        <color rgb="FFA6A6A6"/>
      </left>
      <right style="thick">
        <color rgb="FFA6A6A6"/>
      </right>
      <top style="medium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A6A6A6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4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justify" vertical="top"/>
    </xf>
    <xf numFmtId="0" fontId="2" fillId="3" borderId="17" xfId="0" applyFont="1" applyFill="1" applyBorder="1" applyAlignment="1">
      <alignment horizontal="justify" vertical="top" wrapText="1"/>
    </xf>
    <xf numFmtId="0" fontId="14" fillId="5" borderId="5" xfId="0" applyFont="1" applyFill="1" applyBorder="1" applyAlignment="1">
      <alignment horizontal="justify" vertical="top" wrapText="1"/>
    </xf>
    <xf numFmtId="1" fontId="15" fillId="5" borderId="5" xfId="0" applyNumberFormat="1" applyFont="1" applyFill="1" applyBorder="1" applyAlignment="1">
      <alignment horizontal="justify" vertical="top" wrapText="1"/>
    </xf>
    <xf numFmtId="1" fontId="16" fillId="5" borderId="5" xfId="0" applyNumberFormat="1" applyFont="1" applyFill="1" applyBorder="1" applyAlignment="1">
      <alignment horizontal="justify" vertical="top" wrapText="1"/>
    </xf>
    <xf numFmtId="1" fontId="13" fillId="5" borderId="0" xfId="0" applyNumberFormat="1" applyFont="1" applyFill="1" applyAlignment="1">
      <alignment horizontal="justify" vertical="top"/>
    </xf>
    <xf numFmtId="0" fontId="9" fillId="0" borderId="17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/>
    </xf>
    <xf numFmtId="0" fontId="7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3" fillId="7" borderId="17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/>
    </xf>
    <xf numFmtId="0" fontId="13" fillId="5" borderId="19" xfId="0" applyFont="1" applyFill="1" applyBorder="1" applyAlignment="1">
      <alignment horizontal="justify" vertical="top"/>
    </xf>
    <xf numFmtId="0" fontId="18" fillId="0" borderId="0" xfId="1" applyAlignment="1">
      <alignment horizontal="justify" vertical="top"/>
    </xf>
    <xf numFmtId="0" fontId="10" fillId="10" borderId="17" xfId="0" applyFont="1" applyFill="1" applyBorder="1" applyAlignment="1">
      <alignment horizontal="justify" vertical="top" wrapText="1"/>
    </xf>
    <xf numFmtId="0" fontId="17" fillId="11" borderId="0" xfId="0" applyFont="1" applyFill="1" applyAlignment="1">
      <alignment horizontal="justify" vertical="top"/>
    </xf>
    <xf numFmtId="0" fontId="0" fillId="12" borderId="0" xfId="0" applyFill="1"/>
    <xf numFmtId="0" fontId="10" fillId="2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top"/>
    </xf>
    <xf numFmtId="0" fontId="1" fillId="8" borderId="0" xfId="0" applyFont="1" applyFill="1" applyBorder="1" applyAlignment="1">
      <alignment horizontal="center" vertical="top" wrapText="1"/>
    </xf>
    <xf numFmtId="0" fontId="2" fillId="12" borderId="0" xfId="0" applyFont="1" applyFill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7" fillId="11" borderId="17" xfId="0" applyFont="1" applyFill="1" applyBorder="1" applyAlignment="1">
      <alignment horizontal="center" vertical="top"/>
    </xf>
    <xf numFmtId="0" fontId="18" fillId="0" borderId="0" xfId="1" applyFill="1"/>
    <xf numFmtId="0" fontId="13" fillId="5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2" fontId="15" fillId="5" borderId="5" xfId="0" applyNumberFormat="1" applyFont="1" applyFill="1" applyBorder="1" applyAlignment="1">
      <alignment horizontal="justify" vertical="top" wrapText="1"/>
    </xf>
    <xf numFmtId="2" fontId="13" fillId="5" borderId="0" xfId="0" applyNumberFormat="1" applyFont="1" applyFill="1" applyAlignment="1">
      <alignment horizontal="justify" vertical="top"/>
    </xf>
    <xf numFmtId="2" fontId="0" fillId="0" borderId="0" xfId="0" applyNumberFormat="1" applyAlignment="1">
      <alignment horizontal="justify" vertical="top"/>
    </xf>
    <xf numFmtId="0" fontId="0" fillId="9" borderId="0" xfId="0" applyFill="1" applyAlignment="1">
      <alignment horizontal="center" vertical="top"/>
    </xf>
    <xf numFmtId="0" fontId="13" fillId="5" borderId="22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0" fillId="4" borderId="22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6" borderId="22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" fillId="8" borderId="1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textRotation="90" wrapText="1"/>
    </xf>
    <xf numFmtId="0" fontId="2" fillId="0" borderId="8" xfId="0" applyFont="1" applyBorder="1" applyAlignment="1">
      <alignment horizontal="justify" vertical="top" textRotation="90" wrapText="1"/>
    </xf>
    <xf numFmtId="0" fontId="2" fillId="0" borderId="9" xfId="0" applyFont="1" applyBorder="1" applyAlignment="1">
      <alignment horizontal="justify" vertical="top" textRotation="90" wrapText="1"/>
    </xf>
    <xf numFmtId="0" fontId="2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textRotation="90" wrapText="1"/>
    </xf>
    <xf numFmtId="0" fontId="2" fillId="0" borderId="3" xfId="0" applyFont="1" applyBorder="1" applyAlignment="1">
      <alignment horizontal="justify" vertical="top" textRotation="90" wrapText="1"/>
    </xf>
    <xf numFmtId="0" fontId="4" fillId="0" borderId="11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textRotation="90" wrapText="1"/>
    </xf>
    <xf numFmtId="0" fontId="8" fillId="0" borderId="3" xfId="0" applyFont="1" applyBorder="1" applyAlignment="1">
      <alignment horizontal="justify" vertical="top" textRotation="90" wrapText="1"/>
    </xf>
    <xf numFmtId="0" fontId="4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textRotation="90" wrapText="1"/>
    </xf>
    <xf numFmtId="0" fontId="2" fillId="0" borderId="7" xfId="0" applyFont="1" applyBorder="1" applyAlignment="1">
      <alignment horizontal="justify" vertical="top" textRotation="90" wrapText="1"/>
    </xf>
    <xf numFmtId="0" fontId="13" fillId="5" borderId="17" xfId="0" applyFont="1" applyFill="1" applyBorder="1" applyAlignment="1">
      <alignment horizontal="center" vertical="top"/>
    </xf>
    <xf numFmtId="0" fontId="23" fillId="9" borderId="0" xfId="0" applyFont="1" applyFill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1" fillId="8" borderId="18" xfId="0" applyFont="1" applyFill="1" applyBorder="1" applyAlignment="1">
      <alignment horizontal="center" vertical="top" wrapText="1"/>
    </xf>
    <xf numFmtId="0" fontId="1" fillId="8" borderId="20" xfId="0" applyFont="1" applyFill="1" applyBorder="1" applyAlignment="1">
      <alignment horizontal="center" vertical="top" wrapText="1"/>
    </xf>
    <xf numFmtId="0" fontId="1" fillId="8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3" fillId="0" borderId="20" xfId="0" applyFont="1" applyBorder="1" applyAlignment="1">
      <alignment horizontal="justify" vertical="center"/>
    </xf>
    <xf numFmtId="0" fontId="4" fillId="0" borderId="20" xfId="0" applyFont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justify" vertical="top" wrapText="1"/>
    </xf>
    <xf numFmtId="0" fontId="3" fillId="7" borderId="21" xfId="0" applyFont="1" applyFill="1" applyBorder="1" applyAlignment="1">
      <alignment horizontal="justify" vertical="top" wrapText="1"/>
    </xf>
    <xf numFmtId="2" fontId="16" fillId="5" borderId="23" xfId="0" applyNumberFormat="1" applyFont="1" applyFill="1" applyBorder="1" applyAlignment="1">
      <alignment horizontal="justify" vertical="top" wrapText="1"/>
    </xf>
    <xf numFmtId="2" fontId="16" fillId="5" borderId="20" xfId="0" applyNumberFormat="1" applyFont="1" applyFill="1" applyBorder="1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nc-sa/3.0/" TargetMode="External"/><Relationship Id="rId2" Type="http://schemas.openxmlformats.org/officeDocument/2006/relationships/hyperlink" Target="https://afaproven.wordpress.com/tag/matematiqu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352424</xdr:rowOff>
    </xdr:from>
    <xdr:to>
      <xdr:col>0</xdr:col>
      <xdr:colOff>1892313</xdr:colOff>
      <xdr:row>2</xdr:row>
      <xdr:rowOff>961643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AB50D6-660E-42F4-AA02-A1D1DCB28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0" y="733424"/>
          <a:ext cx="1892313" cy="609219"/>
        </a:xfrm>
        <a:prstGeom prst="rect">
          <a:avLst/>
        </a:prstGeom>
      </xdr:spPr>
    </xdr:pic>
    <xdr:clientData/>
  </xdr:twoCellAnchor>
  <xdr:oneCellAnchor>
    <xdr:from>
      <xdr:col>0</xdr:col>
      <xdr:colOff>463564</xdr:colOff>
      <xdr:row>2</xdr:row>
      <xdr:rowOff>996060</xdr:rowOff>
    </xdr:from>
    <xdr:ext cx="1428749" cy="514949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B8D9D99-1C63-4D59-A569-257B6C6D2F9B}"/>
            </a:ext>
          </a:extLst>
        </xdr:cNvPr>
        <xdr:cNvSpPr txBox="1"/>
      </xdr:nvSpPr>
      <xdr:spPr>
        <a:xfrm>
          <a:off x="463564" y="1377060"/>
          <a:ext cx="1428749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900">
              <a:hlinkClick xmlns:r="http://schemas.openxmlformats.org/officeDocument/2006/relationships" r:id="rId2" tooltip="https://afaproven.wordpress.com/tag/matematiques/"/>
            </a:rPr>
            <a:t>Esta foto</a:t>
          </a:r>
          <a:r>
            <a:rPr lang="es-ES" sz="900"/>
            <a:t> de Autor desconocido está bajo licencia </a:t>
          </a:r>
          <a:r>
            <a:rPr lang="es-ES" sz="900">
              <a:hlinkClick xmlns:r="http://schemas.openxmlformats.org/officeDocument/2006/relationships" r:id="rId3" tooltip="https://creativecommons.org/licenses/by-nc-sa/3.0/"/>
            </a:rPr>
            <a:t>CC BY-SA-NC</a:t>
          </a:r>
          <a:endParaRPr lang="es-ES" sz="9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..\PRUEBAS%20Y%20EXAMENES%20POR%20CURSOS\1&#186;%20ESO\T1_Naturales.od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\..\..\PRUEBAS%20Y%20EXAMENES%20POR%20CURSOS\1&#186;%20ESO\ESTANDARES_C.CLAVE\T_Naturales_Divisivilidad_1920.od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\..\..\PRUEBAS%20Y%20EXAMENES%20POR%20CURSOS\1&#186;%20ESO\T1_Naturales.od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\..\..\PRUEBAS%20Y%20EXAMENES%20POR%20CURSOS\1&#186;%20ESO\T1_Naturales.od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253B-5614-462E-AA83-8A03DA86450F}">
  <sheetPr>
    <tabColor theme="4" tint="0.59999389629810485"/>
  </sheetPr>
  <dimension ref="A1:S39"/>
  <sheetViews>
    <sheetView topLeftCell="A6" workbookViewId="0">
      <selection activeCell="B17" sqref="B17"/>
    </sheetView>
  </sheetViews>
  <sheetFormatPr baseColWidth="10" defaultRowHeight="15" x14ac:dyDescent="0.25"/>
  <cols>
    <col min="1" max="1" width="30.5703125" style="3" customWidth="1"/>
    <col min="2" max="2" width="25.28515625" style="3" customWidth="1"/>
    <col min="3" max="3" width="32" style="3" customWidth="1"/>
    <col min="4" max="4" width="48.5703125" style="3" customWidth="1"/>
    <col min="5" max="5" width="33.140625" style="3" customWidth="1"/>
    <col min="6" max="6" width="35.42578125" style="3" customWidth="1"/>
    <col min="7" max="8" width="35.140625" style="3" customWidth="1"/>
    <col min="9" max="16384" width="11.42578125" style="3"/>
  </cols>
  <sheetData>
    <row r="1" spans="1:19" x14ac:dyDescent="0.25">
      <c r="A1" s="61" t="s">
        <v>32</v>
      </c>
      <c r="B1" s="62" t="s">
        <v>27</v>
      </c>
      <c r="C1" s="63"/>
      <c r="D1" s="63"/>
      <c r="E1" s="63"/>
      <c r="F1" s="63"/>
      <c r="G1" s="63"/>
      <c r="H1" s="63"/>
    </row>
    <row r="2" spans="1:19" x14ac:dyDescent="0.25">
      <c r="A2" s="61"/>
      <c r="B2" s="64" t="s">
        <v>30</v>
      </c>
      <c r="C2" s="65"/>
      <c r="D2" s="65"/>
      <c r="E2" s="65"/>
      <c r="F2" s="65"/>
      <c r="G2" s="65"/>
      <c r="H2" s="65"/>
    </row>
    <row r="3" spans="1:19" ht="52.5" customHeight="1" x14ac:dyDescent="0.25">
      <c r="A3" s="61"/>
      <c r="B3" s="66" t="s">
        <v>49</v>
      </c>
      <c r="C3" s="67"/>
      <c r="D3" s="67"/>
      <c r="E3" s="67"/>
      <c r="F3" s="67"/>
      <c r="G3" s="67"/>
      <c r="H3" s="67"/>
      <c r="J3" s="41"/>
      <c r="L3" s="41"/>
      <c r="M3" s="41"/>
    </row>
    <row r="4" spans="1:19" x14ac:dyDescent="0.25">
      <c r="A4" s="61"/>
      <c r="B4" s="68" t="s">
        <v>2</v>
      </c>
      <c r="C4" s="69"/>
      <c r="D4" s="69"/>
      <c r="E4" s="69"/>
      <c r="F4" s="69"/>
      <c r="G4" s="69"/>
      <c r="H4" s="69"/>
      <c r="L4" s="41" t="s">
        <v>37</v>
      </c>
      <c r="M4"/>
    </row>
    <row r="5" spans="1:19" ht="102.75" customHeight="1" x14ac:dyDescent="0.25">
      <c r="A5" s="61"/>
      <c r="B5" s="70" t="s">
        <v>40</v>
      </c>
      <c r="C5" s="71"/>
      <c r="D5" s="72"/>
      <c r="E5" s="40" t="s">
        <v>38</v>
      </c>
      <c r="F5" s="40" t="s">
        <v>12</v>
      </c>
      <c r="G5" s="73" t="s">
        <v>39</v>
      </c>
      <c r="H5" s="74"/>
      <c r="K5" s="41"/>
    </row>
    <row r="6" spans="1:19" x14ac:dyDescent="0.25">
      <c r="A6" s="61"/>
      <c r="B6" s="75" t="s">
        <v>29</v>
      </c>
      <c r="C6" s="75"/>
      <c r="D6" s="75"/>
      <c r="E6" s="75"/>
      <c r="F6" s="75"/>
      <c r="G6" s="75"/>
      <c r="H6" s="44"/>
      <c r="K6" s="41"/>
    </row>
    <row r="7" spans="1:19" ht="76.5" customHeight="1" x14ac:dyDescent="0.25">
      <c r="A7" s="61"/>
      <c r="B7" s="41" t="s">
        <v>41</v>
      </c>
      <c r="C7" s="41" t="s">
        <v>42</v>
      </c>
      <c r="D7" s="41" t="s">
        <v>43</v>
      </c>
      <c r="E7" s="42" t="s">
        <v>44</v>
      </c>
      <c r="F7" s="42" t="s">
        <v>45</v>
      </c>
      <c r="G7" s="42" t="s">
        <v>46</v>
      </c>
      <c r="H7" s="42" t="s">
        <v>47</v>
      </c>
      <c r="I7" s="3" t="s">
        <v>35</v>
      </c>
      <c r="N7" s="43"/>
    </row>
    <row r="8" spans="1:19" ht="14.25" customHeight="1" x14ac:dyDescent="0.25">
      <c r="A8" s="61"/>
      <c r="B8" s="33" t="s">
        <v>16</v>
      </c>
      <c r="C8" s="33" t="s">
        <v>16</v>
      </c>
      <c r="D8" s="33" t="s">
        <v>16</v>
      </c>
      <c r="E8" s="33" t="s">
        <v>19</v>
      </c>
      <c r="F8" s="33" t="s">
        <v>19</v>
      </c>
      <c r="G8" s="33" t="s">
        <v>48</v>
      </c>
      <c r="H8" s="33" t="s">
        <v>48</v>
      </c>
      <c r="I8" s="36" t="s">
        <v>34</v>
      </c>
    </row>
    <row r="9" spans="1:19" x14ac:dyDescent="0.25">
      <c r="A9" s="21" t="s">
        <v>31</v>
      </c>
      <c r="B9" s="22">
        <v>5</v>
      </c>
      <c r="C9" s="23">
        <v>5</v>
      </c>
      <c r="D9" s="24">
        <v>10</v>
      </c>
      <c r="E9" s="24">
        <v>15</v>
      </c>
      <c r="F9" s="24">
        <v>35</v>
      </c>
      <c r="G9" s="24">
        <v>15</v>
      </c>
      <c r="H9" s="24">
        <v>15</v>
      </c>
      <c r="I9" s="24">
        <f>SUM(B9:H9)</f>
        <v>100</v>
      </c>
      <c r="J9" s="38" t="s">
        <v>19</v>
      </c>
      <c r="K9" s="38" t="s">
        <v>23</v>
      </c>
      <c r="L9" s="38" t="s">
        <v>36</v>
      </c>
      <c r="M9" s="38" t="s">
        <v>53</v>
      </c>
      <c r="N9" s="38" t="s">
        <v>54</v>
      </c>
      <c r="O9" s="38" t="s">
        <v>55</v>
      </c>
    </row>
    <row r="10" spans="1:19" x14ac:dyDescent="0.25">
      <c r="A10" s="37" t="str">
        <f>CONFIGURACIONES!A2</f>
        <v>Alumno 1</v>
      </c>
      <c r="B10" s="25">
        <v>0.5</v>
      </c>
      <c r="C10" s="26">
        <v>0.5</v>
      </c>
      <c r="D10" s="27">
        <v>1</v>
      </c>
      <c r="E10" s="27">
        <v>1.5</v>
      </c>
      <c r="F10" s="27">
        <v>3.5</v>
      </c>
      <c r="G10" s="34">
        <v>1.5</v>
      </c>
      <c r="H10" s="27">
        <v>1.5</v>
      </c>
      <c r="I10" s="24">
        <f t="shared" ref="I10:I37" si="0">SUM(B10:H10)</f>
        <v>10</v>
      </c>
      <c r="J10" s="3" t="str">
        <f>VLOOKUP( ROUNDUP(I10*0.3,0),$R$10:$S$13,2)</f>
        <v>AVANZADO</v>
      </c>
      <c r="K10" s="3" t="str">
        <f>VLOOKUP( ROUNDUP((B10+C10+D10)*3/2,0),$R$10:$S$13,2)</f>
        <v>AVANZADO</v>
      </c>
      <c r="L10" s="3" t="str">
        <f>VLOOKUP( ROUNDUP((B10+C10+D10)*3/2,0),$R$10:$S$13,2)</f>
        <v>AVANZADO</v>
      </c>
      <c r="M10" s="3" t="str">
        <f>VLOOKUP( ROUNDUP((G10+H10)*3/2.5,0),$R$10:$S$13,2)</f>
        <v>AVANZADO</v>
      </c>
      <c r="N10" s="3" t="str">
        <f>VLOOKUP( ROUNDUP((G10+H10)*3/2.5,0),$R$10:$S$13,2)</f>
        <v>AVANZADO</v>
      </c>
      <c r="O10" s="3" t="str">
        <f>VLOOKUP( ROUNDUP((G10+H10)*3/2.5,0),$R$10:$S$13,2)</f>
        <v>AVANZADO</v>
      </c>
      <c r="R10" s="3">
        <v>0</v>
      </c>
      <c r="S10" s="3" t="s">
        <v>50</v>
      </c>
    </row>
    <row r="11" spans="1:19" x14ac:dyDescent="0.25">
      <c r="A11" s="37" t="str">
        <f>CONFIGURACIONES!A3</f>
        <v>Alumno 2</v>
      </c>
      <c r="B11" s="25"/>
      <c r="C11" s="28"/>
      <c r="D11" s="27"/>
      <c r="E11" s="27"/>
      <c r="F11" s="27"/>
      <c r="G11" s="34"/>
      <c r="H11" s="27"/>
      <c r="I11" s="24">
        <f t="shared" si="0"/>
        <v>0</v>
      </c>
      <c r="J11" s="3" t="str">
        <f t="shared" ref="J11:J13" si="1">VLOOKUP( ROUNDUP(I11*0.3,0),$R$10:$S$13,2)</f>
        <v>INICIADO</v>
      </c>
      <c r="K11" s="3" t="str">
        <f t="shared" ref="K11:K13" si="2">VLOOKUP( ROUNDUP((B11+C11+D11)*3/2,0),$R$10:$S$13,2)</f>
        <v>INICIADO</v>
      </c>
      <c r="L11" s="3" t="str">
        <f t="shared" ref="L11:L13" si="3">VLOOKUP( ROUNDUP((B11+C11+D11)*3/2,0),$R$10:$S$13,2)</f>
        <v>INICIADO</v>
      </c>
      <c r="M11" s="3" t="str">
        <f t="shared" ref="M11:M13" si="4">VLOOKUP( ROUNDUP((G11+H11)*3/2.5,0),$R$10:$S$13,2)</f>
        <v>INICIADO</v>
      </c>
      <c r="N11" s="3" t="str">
        <f t="shared" ref="N11:N13" si="5">VLOOKUP( ROUNDUP((G11+H11)*3/2.5,0),$R$10:$S$13,2)</f>
        <v>INICIADO</v>
      </c>
      <c r="O11" s="3" t="str">
        <f t="shared" ref="O11:O13" si="6">VLOOKUP( ROUNDUP((G11+H11)*3/2.5,0),$R$10:$S$13,2)</f>
        <v>INICIADO</v>
      </c>
      <c r="R11" s="3">
        <v>1</v>
      </c>
      <c r="S11" s="3" t="s">
        <v>50</v>
      </c>
    </row>
    <row r="12" spans="1:19" x14ac:dyDescent="0.25">
      <c r="A12" s="37" t="str">
        <f>CONFIGURACIONES!A4</f>
        <v>Alumno 3</v>
      </c>
      <c r="B12" s="25"/>
      <c r="C12" s="28"/>
      <c r="D12" s="27"/>
      <c r="E12" s="27"/>
      <c r="F12" s="27"/>
      <c r="G12" s="34">
        <v>0.25</v>
      </c>
      <c r="H12" s="27">
        <v>0.5</v>
      </c>
      <c r="I12" s="24">
        <f t="shared" si="0"/>
        <v>0.75</v>
      </c>
      <c r="J12" s="3" t="str">
        <f t="shared" si="1"/>
        <v>INICIADO</v>
      </c>
      <c r="K12" s="3" t="str">
        <f t="shared" si="2"/>
        <v>INICIADO</v>
      </c>
      <c r="L12" s="3" t="str">
        <f t="shared" si="3"/>
        <v>INICIADO</v>
      </c>
      <c r="M12" s="3" t="str">
        <f t="shared" si="4"/>
        <v>INICIADO</v>
      </c>
      <c r="N12" s="3" t="str">
        <f t="shared" si="5"/>
        <v>INICIADO</v>
      </c>
      <c r="O12" s="3" t="str">
        <f t="shared" si="6"/>
        <v>INICIADO</v>
      </c>
      <c r="R12" s="3">
        <v>2</v>
      </c>
      <c r="S12" s="3" t="s">
        <v>51</v>
      </c>
    </row>
    <row r="13" spans="1:19" x14ac:dyDescent="0.25">
      <c r="A13" s="37" t="str">
        <f>CONFIGURACIONES!A5</f>
        <v>Alumno 4</v>
      </c>
      <c r="B13" s="25"/>
      <c r="C13" s="29"/>
      <c r="D13" s="27"/>
      <c r="E13" s="27"/>
      <c r="F13" s="27"/>
      <c r="G13" s="34"/>
      <c r="H13" s="27"/>
      <c r="I13" s="24">
        <f t="shared" si="0"/>
        <v>0</v>
      </c>
      <c r="J13" s="3" t="str">
        <f t="shared" si="1"/>
        <v>INICIADO</v>
      </c>
      <c r="K13" s="3" t="str">
        <f t="shared" si="2"/>
        <v>INICIADO</v>
      </c>
      <c r="L13" s="3" t="str">
        <f t="shared" si="3"/>
        <v>INICIADO</v>
      </c>
      <c r="M13" s="3" t="str">
        <f t="shared" si="4"/>
        <v>INICIADO</v>
      </c>
      <c r="N13" s="3" t="str">
        <f t="shared" si="5"/>
        <v>INICIADO</v>
      </c>
      <c r="O13" s="3" t="str">
        <f t="shared" si="6"/>
        <v>INICIADO</v>
      </c>
      <c r="R13" s="3">
        <v>3</v>
      </c>
      <c r="S13" s="3" t="s">
        <v>52</v>
      </c>
    </row>
    <row r="14" spans="1:19" x14ac:dyDescent="0.25">
      <c r="A14" s="37" t="str">
        <f>CONFIGURACIONES!A6</f>
        <v>Alumno 5</v>
      </c>
      <c r="B14" s="25"/>
      <c r="C14" s="29"/>
      <c r="D14" s="27"/>
      <c r="E14" s="27"/>
      <c r="F14" s="27"/>
      <c r="G14" s="34"/>
      <c r="H14" s="27"/>
      <c r="I14" s="24">
        <f t="shared" si="0"/>
        <v>0</v>
      </c>
    </row>
    <row r="15" spans="1:19" x14ac:dyDescent="0.25">
      <c r="A15" s="37" t="str">
        <f>CONFIGURACIONES!A7</f>
        <v>Alumno 6</v>
      </c>
      <c r="B15" s="31"/>
      <c r="C15" s="26"/>
      <c r="D15" s="27"/>
      <c r="E15" s="27"/>
      <c r="F15" s="27"/>
      <c r="G15" s="34"/>
      <c r="H15" s="27"/>
      <c r="I15" s="24">
        <f t="shared" si="0"/>
        <v>0</v>
      </c>
    </row>
    <row r="16" spans="1:19" x14ac:dyDescent="0.25">
      <c r="A16" s="37" t="str">
        <f>CONFIGURACIONES!A8</f>
        <v>Alumno 7</v>
      </c>
      <c r="B16" s="25"/>
      <c r="C16" s="26"/>
      <c r="D16" s="27"/>
      <c r="E16" s="27"/>
      <c r="F16" s="27"/>
      <c r="G16" s="34"/>
      <c r="H16" s="27"/>
      <c r="I16" s="24">
        <f t="shared" si="0"/>
        <v>0</v>
      </c>
    </row>
    <row r="17" spans="1:9" x14ac:dyDescent="0.25">
      <c r="A17" s="37" t="str">
        <f>CONFIGURACIONES!A9</f>
        <v>Alumno 8</v>
      </c>
      <c r="B17" s="30"/>
      <c r="C17" s="26"/>
      <c r="D17" s="27"/>
      <c r="E17" s="27"/>
      <c r="F17" s="27"/>
      <c r="G17" s="34"/>
      <c r="H17" s="27"/>
      <c r="I17" s="24">
        <f t="shared" si="0"/>
        <v>0</v>
      </c>
    </row>
    <row r="18" spans="1:9" x14ac:dyDescent="0.25">
      <c r="A18" s="37" t="str">
        <f>CONFIGURACIONES!A10</f>
        <v>Alumno 9</v>
      </c>
      <c r="B18" s="30"/>
      <c r="C18" s="26"/>
      <c r="D18" s="27"/>
      <c r="E18" s="27"/>
      <c r="F18" s="27"/>
      <c r="G18" s="34"/>
      <c r="H18" s="27"/>
      <c r="I18" s="24">
        <f t="shared" si="0"/>
        <v>0</v>
      </c>
    </row>
    <row r="19" spans="1:9" x14ac:dyDescent="0.25">
      <c r="A19" s="37" t="str">
        <f>CONFIGURACIONES!A11</f>
        <v>Alumno 10</v>
      </c>
      <c r="B19" s="30"/>
      <c r="C19" s="26"/>
      <c r="D19" s="27"/>
      <c r="E19" s="27"/>
      <c r="F19" s="27"/>
      <c r="G19" s="34"/>
      <c r="H19" s="27"/>
      <c r="I19" s="24">
        <f t="shared" si="0"/>
        <v>0</v>
      </c>
    </row>
    <row r="20" spans="1:9" x14ac:dyDescent="0.25">
      <c r="A20" s="37" t="str">
        <f>CONFIGURACIONES!A12</f>
        <v>Alumno 11</v>
      </c>
      <c r="B20" s="30"/>
      <c r="C20" s="26"/>
      <c r="D20" s="27"/>
      <c r="E20" s="27"/>
      <c r="F20" s="27"/>
      <c r="G20" s="34"/>
      <c r="H20" s="27"/>
      <c r="I20" s="24">
        <f t="shared" si="0"/>
        <v>0</v>
      </c>
    </row>
    <row r="21" spans="1:9" x14ac:dyDescent="0.25">
      <c r="A21" s="37" t="str">
        <f>CONFIGURACIONES!A13</f>
        <v>Alumno 12</v>
      </c>
      <c r="B21" s="30"/>
      <c r="C21" s="26"/>
      <c r="D21" s="27"/>
      <c r="E21" s="27"/>
      <c r="F21" s="27"/>
      <c r="G21" s="34"/>
      <c r="H21" s="27"/>
      <c r="I21" s="24">
        <f t="shared" si="0"/>
        <v>0</v>
      </c>
    </row>
    <row r="22" spans="1:9" x14ac:dyDescent="0.25">
      <c r="A22" s="37" t="str">
        <f>CONFIGURACIONES!A14</f>
        <v>Alumno 13</v>
      </c>
      <c r="B22" s="30"/>
      <c r="C22" s="26"/>
      <c r="D22" s="27"/>
      <c r="E22" s="27"/>
      <c r="F22" s="27"/>
      <c r="G22" s="34"/>
      <c r="H22" s="27"/>
      <c r="I22" s="24">
        <f t="shared" si="0"/>
        <v>0</v>
      </c>
    </row>
    <row r="23" spans="1:9" x14ac:dyDescent="0.25">
      <c r="A23" s="37" t="str">
        <f>CONFIGURACIONES!A15</f>
        <v>Alumno 14</v>
      </c>
      <c r="B23" s="30"/>
      <c r="C23" s="26"/>
      <c r="D23" s="27"/>
      <c r="E23" s="27"/>
      <c r="F23" s="27"/>
      <c r="G23" s="34"/>
      <c r="H23" s="27"/>
      <c r="I23" s="24">
        <f t="shared" si="0"/>
        <v>0</v>
      </c>
    </row>
    <row r="24" spans="1:9" x14ac:dyDescent="0.25">
      <c r="A24" s="37" t="str">
        <f>CONFIGURACIONES!A16</f>
        <v>Alumno 15</v>
      </c>
      <c r="B24" s="30"/>
      <c r="C24" s="26"/>
      <c r="D24" s="27"/>
      <c r="E24" s="27"/>
      <c r="F24" s="27"/>
      <c r="G24" s="34"/>
      <c r="H24" s="27"/>
      <c r="I24" s="24">
        <f t="shared" si="0"/>
        <v>0</v>
      </c>
    </row>
    <row r="25" spans="1:9" x14ac:dyDescent="0.25">
      <c r="A25" s="37" t="str">
        <f>CONFIGURACIONES!A17</f>
        <v>Alumno 16</v>
      </c>
      <c r="B25" s="30"/>
      <c r="C25" s="26"/>
      <c r="D25" s="27"/>
      <c r="E25" s="27"/>
      <c r="F25" s="27"/>
      <c r="G25" s="34"/>
      <c r="H25" s="27"/>
      <c r="I25" s="24">
        <f t="shared" si="0"/>
        <v>0</v>
      </c>
    </row>
    <row r="26" spans="1:9" x14ac:dyDescent="0.25">
      <c r="A26" s="37" t="str">
        <f>CONFIGURACIONES!A18</f>
        <v>Alumno 17</v>
      </c>
      <c r="B26" s="30"/>
      <c r="C26" s="26"/>
      <c r="D26" s="27"/>
      <c r="E26" s="27"/>
      <c r="F26" s="27"/>
      <c r="G26" s="34"/>
      <c r="H26" s="27"/>
      <c r="I26" s="24">
        <f t="shared" si="0"/>
        <v>0</v>
      </c>
    </row>
    <row r="27" spans="1:9" x14ac:dyDescent="0.25">
      <c r="A27" s="37" t="str">
        <f>CONFIGURACIONES!A19</f>
        <v>Alumno 18</v>
      </c>
      <c r="B27" s="30"/>
      <c r="C27" s="26"/>
      <c r="D27" s="27"/>
      <c r="E27" s="27"/>
      <c r="F27" s="27"/>
      <c r="G27" s="34"/>
      <c r="H27" s="27"/>
      <c r="I27" s="24">
        <f t="shared" si="0"/>
        <v>0</v>
      </c>
    </row>
    <row r="28" spans="1:9" x14ac:dyDescent="0.25">
      <c r="A28" s="37" t="str">
        <f>CONFIGURACIONES!A20</f>
        <v>Alumno 19</v>
      </c>
      <c r="B28" s="30"/>
      <c r="C28" s="26"/>
      <c r="D28" s="27"/>
      <c r="E28" s="27"/>
      <c r="F28" s="27"/>
      <c r="G28" s="34"/>
      <c r="H28" s="27"/>
      <c r="I28" s="24">
        <f t="shared" si="0"/>
        <v>0</v>
      </c>
    </row>
    <row r="29" spans="1:9" x14ac:dyDescent="0.25">
      <c r="A29" s="37" t="str">
        <f>CONFIGURACIONES!A21</f>
        <v>Alumno 20</v>
      </c>
      <c r="B29" s="30"/>
      <c r="C29" s="26"/>
      <c r="D29" s="27"/>
      <c r="E29" s="27"/>
      <c r="F29" s="27"/>
      <c r="G29" s="34"/>
      <c r="H29" s="27"/>
      <c r="I29" s="24">
        <f t="shared" si="0"/>
        <v>0</v>
      </c>
    </row>
    <row r="30" spans="1:9" x14ac:dyDescent="0.25">
      <c r="A30" s="37" t="str">
        <f>CONFIGURACIONES!A22</f>
        <v>Alumno 21</v>
      </c>
      <c r="B30" s="29"/>
      <c r="C30" s="29"/>
      <c r="D30" s="27"/>
      <c r="E30" s="27"/>
      <c r="F30" s="27"/>
      <c r="G30" s="34"/>
      <c r="H30" s="27"/>
      <c r="I30" s="24">
        <f t="shared" si="0"/>
        <v>0</v>
      </c>
    </row>
    <row r="31" spans="1:9" x14ac:dyDescent="0.25">
      <c r="A31" s="37" t="str">
        <f>CONFIGURACIONES!A23</f>
        <v>Alumno 22</v>
      </c>
      <c r="B31" s="31"/>
      <c r="C31" s="32"/>
      <c r="D31" s="27"/>
      <c r="E31" s="27"/>
      <c r="F31" s="27"/>
      <c r="G31" s="34"/>
      <c r="H31" s="27"/>
      <c r="I31" s="24">
        <f t="shared" si="0"/>
        <v>0</v>
      </c>
    </row>
    <row r="32" spans="1:9" x14ac:dyDescent="0.25">
      <c r="A32" s="37" t="str">
        <f>CONFIGURACIONES!A24</f>
        <v>Alumno 23</v>
      </c>
      <c r="B32" s="29"/>
      <c r="C32" s="32"/>
      <c r="D32" s="27"/>
      <c r="E32" s="27"/>
      <c r="F32" s="27"/>
      <c r="G32" s="34"/>
      <c r="H32" s="27"/>
      <c r="I32" s="24">
        <f t="shared" si="0"/>
        <v>0</v>
      </c>
    </row>
    <row r="33" spans="1:9" x14ac:dyDescent="0.25">
      <c r="A33" s="37" t="str">
        <f>CONFIGURACIONES!A25</f>
        <v>Alumno 24</v>
      </c>
      <c r="B33" s="31"/>
      <c r="C33" s="30"/>
      <c r="D33" s="27"/>
      <c r="E33" s="27"/>
      <c r="F33" s="27"/>
      <c r="G33" s="34"/>
      <c r="H33" s="27"/>
      <c r="I33" s="24">
        <f t="shared" si="0"/>
        <v>0</v>
      </c>
    </row>
    <row r="34" spans="1:9" x14ac:dyDescent="0.25">
      <c r="A34" s="37" t="str">
        <f>CONFIGURACIONES!A26</f>
        <v>Alumno 25</v>
      </c>
      <c r="B34" s="29"/>
      <c r="C34" s="30"/>
      <c r="D34" s="27"/>
      <c r="E34" s="27"/>
      <c r="F34" s="27"/>
      <c r="G34" s="34"/>
      <c r="H34" s="27"/>
      <c r="I34" s="24">
        <f t="shared" si="0"/>
        <v>0</v>
      </c>
    </row>
    <row r="35" spans="1:9" x14ac:dyDescent="0.25">
      <c r="A35" s="37" t="str">
        <f>CONFIGURACIONES!A27</f>
        <v>Alumno 26</v>
      </c>
      <c r="B35" s="31"/>
      <c r="C35" s="30"/>
      <c r="D35" s="27"/>
      <c r="E35" s="27"/>
      <c r="F35" s="27"/>
      <c r="G35" s="34"/>
      <c r="H35" s="27"/>
      <c r="I35" s="24">
        <f t="shared" si="0"/>
        <v>0</v>
      </c>
    </row>
    <row r="36" spans="1:9" x14ac:dyDescent="0.25">
      <c r="A36" s="37" t="str">
        <f>CONFIGURACIONES!A28</f>
        <v>Alumno 27</v>
      </c>
      <c r="B36" s="29"/>
      <c r="C36" s="30"/>
      <c r="D36" s="27"/>
      <c r="E36" s="27"/>
      <c r="F36" s="27"/>
      <c r="G36" s="34"/>
      <c r="H36" s="27"/>
      <c r="I36" s="24">
        <f t="shared" si="0"/>
        <v>0</v>
      </c>
    </row>
    <row r="37" spans="1:9" x14ac:dyDescent="0.25">
      <c r="A37" s="37" t="str">
        <f>CONFIGURACIONES!A29</f>
        <v>Alumno 28</v>
      </c>
      <c r="B37" s="31"/>
      <c r="C37" s="30"/>
      <c r="D37" s="27"/>
      <c r="E37" s="27"/>
      <c r="F37" s="27"/>
      <c r="G37" s="34"/>
      <c r="H37" s="27"/>
      <c r="I37" s="24">
        <f t="shared" si="0"/>
        <v>0</v>
      </c>
    </row>
    <row r="38" spans="1:9" x14ac:dyDescent="0.25">
      <c r="A38" s="37" t="str">
        <f>CONFIGURACIONES!A30</f>
        <v>Alumno 29</v>
      </c>
      <c r="B38" s="31"/>
      <c r="C38" s="30"/>
      <c r="D38" s="27"/>
      <c r="E38" s="27"/>
      <c r="F38" s="27"/>
      <c r="G38" s="34"/>
      <c r="H38" s="27"/>
      <c r="I38" s="24">
        <f t="shared" ref="I38:I39" si="7">SUM(B38:H38)</f>
        <v>0</v>
      </c>
    </row>
    <row r="39" spans="1:9" x14ac:dyDescent="0.25">
      <c r="A39" s="37" t="str">
        <f>CONFIGURACIONES!A31</f>
        <v>Alumno 30</v>
      </c>
      <c r="B39" s="31">
        <v>1</v>
      </c>
      <c r="C39" s="30">
        <v>1.1499999999999999</v>
      </c>
      <c r="D39" s="27"/>
      <c r="E39" s="27"/>
      <c r="F39" s="27"/>
      <c r="G39" s="34"/>
      <c r="H39" s="27"/>
      <c r="I39" s="24">
        <f t="shared" si="7"/>
        <v>2.15</v>
      </c>
    </row>
  </sheetData>
  <mergeCells count="8">
    <mergeCell ref="A1:A8"/>
    <mergeCell ref="B1:H1"/>
    <mergeCell ref="B2:H2"/>
    <mergeCell ref="B3:H3"/>
    <mergeCell ref="B4:H4"/>
    <mergeCell ref="B5:D5"/>
    <mergeCell ref="G5:H5"/>
    <mergeCell ref="B6:G6"/>
  </mergeCells>
  <hyperlinks>
    <hyperlink ref="I8" r:id="rId1" xr:uid="{6097235A-A625-494B-8A17-C61E235E538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6BC9-4FD4-4974-99A3-9BA3BC18AEF6}">
  <dimension ref="A1:I1048576"/>
  <sheetViews>
    <sheetView workbookViewId="0">
      <selection activeCell="F7" sqref="F7"/>
    </sheetView>
  </sheetViews>
  <sheetFormatPr baseColWidth="10" defaultRowHeight="15" x14ac:dyDescent="0.25"/>
  <cols>
    <col min="1" max="1" width="11.42578125" style="3"/>
    <col min="2" max="2" width="43.7109375" style="3" customWidth="1"/>
    <col min="3" max="3" width="30.5703125" style="3" customWidth="1"/>
    <col min="4" max="4" width="29.7109375" style="3" customWidth="1"/>
    <col min="5" max="16384" width="11.42578125" style="3"/>
  </cols>
  <sheetData>
    <row r="1" spans="1:9" ht="25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  <c r="F1" s="2" t="s">
        <v>17</v>
      </c>
      <c r="G1" s="3" t="s">
        <v>20</v>
      </c>
      <c r="H1" s="3" t="s">
        <v>21</v>
      </c>
      <c r="I1" s="3" t="s">
        <v>22</v>
      </c>
    </row>
    <row r="2" spans="1:9" ht="101.25" customHeight="1" x14ac:dyDescent="0.25">
      <c r="A2" s="81" t="s">
        <v>4</v>
      </c>
      <c r="B2" s="79" t="s">
        <v>14</v>
      </c>
      <c r="C2" s="83" t="s">
        <v>5</v>
      </c>
      <c r="D2" s="4" t="s">
        <v>6</v>
      </c>
      <c r="E2" s="5" t="s">
        <v>16</v>
      </c>
      <c r="F2" s="3">
        <v>5</v>
      </c>
      <c r="G2" s="3">
        <v>0.5</v>
      </c>
      <c r="H2" s="3">
        <v>0</v>
      </c>
    </row>
    <row r="3" spans="1:9" ht="88.5" customHeight="1" thickBot="1" x14ac:dyDescent="0.3">
      <c r="A3" s="82"/>
      <c r="B3" s="80"/>
      <c r="C3" s="84"/>
      <c r="D3" s="17" t="s">
        <v>7</v>
      </c>
      <c r="E3" s="5" t="s">
        <v>16</v>
      </c>
      <c r="F3" s="3">
        <v>5</v>
      </c>
      <c r="G3" s="3">
        <v>0.5</v>
      </c>
      <c r="H3" s="3">
        <v>0.25</v>
      </c>
    </row>
    <row r="4" spans="1:9" ht="89.25" customHeight="1" x14ac:dyDescent="0.25">
      <c r="A4" s="85" t="s">
        <v>4</v>
      </c>
      <c r="B4" s="88" t="s">
        <v>18</v>
      </c>
      <c r="C4" s="87" t="s">
        <v>8</v>
      </c>
      <c r="D4" s="4" t="s">
        <v>9</v>
      </c>
      <c r="E4" s="5" t="s">
        <v>19</v>
      </c>
      <c r="F4" s="3">
        <v>5</v>
      </c>
      <c r="G4" s="3">
        <v>0.5</v>
      </c>
      <c r="H4" s="3">
        <v>0.1</v>
      </c>
    </row>
    <row r="5" spans="1:9" ht="51" customHeight="1" x14ac:dyDescent="0.25">
      <c r="A5" s="86"/>
      <c r="B5" s="88"/>
      <c r="C5" s="84"/>
      <c r="D5" s="4" t="s">
        <v>10</v>
      </c>
      <c r="E5" s="5" t="s">
        <v>19</v>
      </c>
      <c r="F5" s="3">
        <v>10</v>
      </c>
      <c r="G5" s="3">
        <v>1</v>
      </c>
      <c r="H5" s="3">
        <v>0.2</v>
      </c>
    </row>
    <row r="6" spans="1:9" ht="78" customHeight="1" thickBot="1" x14ac:dyDescent="0.3">
      <c r="A6" s="86"/>
      <c r="B6" s="88"/>
      <c r="C6" s="84"/>
      <c r="D6" s="4" t="s">
        <v>11</v>
      </c>
      <c r="E6" s="5" t="s">
        <v>19</v>
      </c>
      <c r="F6" s="3">
        <v>35</v>
      </c>
      <c r="G6" s="3">
        <v>3.5</v>
      </c>
      <c r="H6" s="3">
        <v>1</v>
      </c>
    </row>
    <row r="7" spans="1:9" ht="110.25" customHeight="1" thickBot="1" x14ac:dyDescent="0.3">
      <c r="A7" s="86"/>
      <c r="B7" s="88"/>
      <c r="C7" s="18" t="s">
        <v>12</v>
      </c>
      <c r="D7" s="18" t="s">
        <v>13</v>
      </c>
      <c r="E7" s="5" t="s">
        <v>19</v>
      </c>
      <c r="F7" s="3">
        <v>40</v>
      </c>
      <c r="G7" s="3">
        <v>4</v>
      </c>
      <c r="H7" s="3">
        <v>2</v>
      </c>
    </row>
    <row r="8" spans="1:9" ht="15.75" thickTop="1" x14ac:dyDescent="0.25">
      <c r="A8" s="89"/>
      <c r="B8" s="8"/>
      <c r="C8" s="5"/>
      <c r="D8" s="4"/>
      <c r="E8" s="5"/>
      <c r="F8" s="3">
        <f>SUM(F2:F7)</f>
        <v>100</v>
      </c>
      <c r="G8" s="3">
        <f>SUM(G2:G7)</f>
        <v>10</v>
      </c>
      <c r="H8" s="3">
        <f>SUM(H2:H7)</f>
        <v>3.55</v>
      </c>
    </row>
    <row r="9" spans="1:9" x14ac:dyDescent="0.25">
      <c r="A9" s="77"/>
      <c r="B9" s="8"/>
      <c r="C9" s="11"/>
      <c r="D9" s="11"/>
      <c r="E9" s="5" t="s">
        <v>19</v>
      </c>
    </row>
    <row r="10" spans="1:9" x14ac:dyDescent="0.25">
      <c r="A10" s="77"/>
      <c r="B10" s="8"/>
      <c r="C10" s="11"/>
      <c r="D10" s="11"/>
      <c r="E10" s="5" t="s">
        <v>23</v>
      </c>
    </row>
    <row r="11" spans="1:9" x14ac:dyDescent="0.25">
      <c r="A11" s="77"/>
      <c r="B11" s="8"/>
      <c r="C11" s="11"/>
      <c r="D11" s="11"/>
      <c r="E11" s="5" t="s">
        <v>19</v>
      </c>
    </row>
    <row r="12" spans="1:9" x14ac:dyDescent="0.25">
      <c r="A12" s="77"/>
      <c r="B12" s="8"/>
      <c r="C12" s="11"/>
      <c r="D12" s="12"/>
      <c r="E12" s="6"/>
    </row>
    <row r="13" spans="1:9" x14ac:dyDescent="0.25">
      <c r="A13" s="77"/>
      <c r="B13" s="8"/>
      <c r="C13" s="11"/>
      <c r="D13" s="11"/>
      <c r="E13" s="7"/>
    </row>
    <row r="14" spans="1:9" x14ac:dyDescent="0.25">
      <c r="A14" s="77"/>
      <c r="B14" s="8"/>
      <c r="C14" s="11"/>
      <c r="D14" s="11"/>
      <c r="E14" s="6"/>
    </row>
    <row r="15" spans="1:9" x14ac:dyDescent="0.25">
      <c r="A15" s="77"/>
      <c r="B15" s="8"/>
      <c r="C15" s="11"/>
      <c r="D15" s="11"/>
      <c r="E15" s="6"/>
    </row>
    <row r="16" spans="1:9" x14ac:dyDescent="0.25">
      <c r="A16" s="77"/>
      <c r="B16" s="8"/>
      <c r="C16" s="5"/>
      <c r="D16" s="11"/>
      <c r="E16" s="4"/>
    </row>
    <row r="17" spans="1:5" x14ac:dyDescent="0.25">
      <c r="A17" s="77"/>
      <c r="B17" s="8"/>
      <c r="C17" s="9"/>
      <c r="D17" s="11"/>
      <c r="E17" s="4"/>
    </row>
    <row r="18" spans="1:5" x14ac:dyDescent="0.25">
      <c r="A18" s="77"/>
      <c r="B18" s="8"/>
      <c r="C18" s="9"/>
      <c r="D18" s="12"/>
      <c r="E18" s="7"/>
    </row>
    <row r="19" spans="1:5" x14ac:dyDescent="0.25">
      <c r="A19" s="77"/>
      <c r="B19" s="8"/>
      <c r="C19" s="9"/>
      <c r="D19" s="11"/>
      <c r="E19" s="7"/>
    </row>
    <row r="20" spans="1:5" x14ac:dyDescent="0.25">
      <c r="A20" s="77"/>
      <c r="B20" s="8"/>
      <c r="C20" s="9"/>
      <c r="D20" s="9"/>
      <c r="E20" s="7"/>
    </row>
    <row r="21" spans="1:5" x14ac:dyDescent="0.25">
      <c r="A21" s="77"/>
      <c r="B21" s="8"/>
      <c r="C21" s="9"/>
      <c r="D21" s="9"/>
      <c r="E21" s="7"/>
    </row>
    <row r="22" spans="1:5" x14ac:dyDescent="0.25">
      <c r="A22" s="77"/>
      <c r="B22" s="8"/>
      <c r="C22" s="9"/>
      <c r="D22" s="9"/>
      <c r="E22" s="7"/>
    </row>
    <row r="23" spans="1:5" x14ac:dyDescent="0.25">
      <c r="A23" s="77"/>
      <c r="B23" s="8"/>
      <c r="C23" s="9"/>
      <c r="D23" s="9"/>
      <c r="E23" s="7"/>
    </row>
    <row r="24" spans="1:5" x14ac:dyDescent="0.25">
      <c r="A24" s="77"/>
      <c r="B24" s="8"/>
      <c r="C24" s="9"/>
      <c r="D24" s="9"/>
      <c r="E24" s="7"/>
    </row>
    <row r="25" spans="1:5" x14ac:dyDescent="0.25">
      <c r="A25" s="77"/>
      <c r="B25" s="8"/>
      <c r="C25" s="9"/>
      <c r="D25" s="9"/>
      <c r="E25" s="7"/>
    </row>
    <row r="26" spans="1:5" x14ac:dyDescent="0.25">
      <c r="A26" s="77"/>
      <c r="B26" s="8"/>
      <c r="C26" s="9"/>
      <c r="D26" s="9"/>
      <c r="E26" s="7"/>
    </row>
    <row r="27" spans="1:5" x14ac:dyDescent="0.25">
      <c r="A27" s="77"/>
      <c r="B27" s="9"/>
      <c r="C27" s="9"/>
      <c r="D27" s="9"/>
      <c r="E27" s="7"/>
    </row>
    <row r="28" spans="1:5" x14ac:dyDescent="0.25">
      <c r="A28" s="77"/>
      <c r="B28" s="9"/>
      <c r="C28" s="9"/>
      <c r="D28" s="9"/>
      <c r="E28" s="7"/>
    </row>
    <row r="29" spans="1:5" x14ac:dyDescent="0.25">
      <c r="A29" s="77"/>
      <c r="B29" s="9"/>
      <c r="C29" s="9"/>
      <c r="D29" s="9"/>
      <c r="E29" s="7"/>
    </row>
    <row r="30" spans="1:5" x14ac:dyDescent="0.25">
      <c r="A30" s="77"/>
      <c r="B30" s="9"/>
      <c r="C30" s="9"/>
      <c r="D30" s="9"/>
      <c r="E30" s="7"/>
    </row>
    <row r="31" spans="1:5" x14ac:dyDescent="0.25">
      <c r="A31" s="77"/>
      <c r="B31" s="9"/>
      <c r="C31" s="9"/>
      <c r="D31" s="9"/>
      <c r="E31" s="7"/>
    </row>
    <row r="32" spans="1:5" ht="15.75" thickBot="1" x14ac:dyDescent="0.3">
      <c r="A32" s="90"/>
      <c r="B32" s="10"/>
      <c r="C32" s="13"/>
      <c r="D32" s="13"/>
      <c r="E32" s="14"/>
    </row>
    <row r="33" spans="1:5" x14ac:dyDescent="0.25">
      <c r="A33" s="76"/>
      <c r="B33" s="8"/>
      <c r="C33" s="4"/>
      <c r="D33" s="4"/>
      <c r="E33" s="4"/>
    </row>
    <row r="34" spans="1:5" x14ac:dyDescent="0.25">
      <c r="A34" s="77"/>
      <c r="B34" s="8"/>
      <c r="C34" s="4"/>
      <c r="D34" s="12"/>
      <c r="E34" s="15"/>
    </row>
    <row r="35" spans="1:5" x14ac:dyDescent="0.25">
      <c r="A35" s="77"/>
      <c r="B35" s="8"/>
      <c r="C35" s="4"/>
      <c r="D35" s="4"/>
      <c r="E35" s="15"/>
    </row>
    <row r="36" spans="1:5" x14ac:dyDescent="0.25">
      <c r="A36" s="77"/>
      <c r="B36" s="8"/>
      <c r="C36" s="9"/>
      <c r="D36" s="12"/>
      <c r="E36" s="9"/>
    </row>
    <row r="37" spans="1:5" x14ac:dyDescent="0.25">
      <c r="A37" s="77"/>
      <c r="B37" s="8"/>
      <c r="C37" s="9"/>
      <c r="D37" s="4"/>
      <c r="E37" s="9"/>
    </row>
    <row r="38" spans="1:5" x14ac:dyDescent="0.25">
      <c r="A38" s="77"/>
      <c r="B38" s="8"/>
      <c r="C38" s="9"/>
      <c r="D38" s="12"/>
      <c r="E38" s="9"/>
    </row>
    <row r="39" spans="1:5" x14ac:dyDescent="0.25">
      <c r="A39" s="77"/>
      <c r="B39" s="8"/>
      <c r="C39" s="9"/>
      <c r="D39" s="4"/>
      <c r="E39" s="9"/>
    </row>
    <row r="40" spans="1:5" ht="15.75" thickBot="1" x14ac:dyDescent="0.3">
      <c r="A40" s="78"/>
      <c r="B40" s="13"/>
      <c r="C40" s="13"/>
      <c r="D40" s="16"/>
      <c r="E40" s="13"/>
    </row>
    <row r="41" spans="1:5" ht="15.75" thickTop="1" x14ac:dyDescent="0.25"/>
    <row r="1048576" collapsed="1" x14ac:dyDescent="0.25"/>
  </sheetData>
  <autoFilter ref="A1:E40" xr:uid="{3E5A898C-D778-4F6E-8E5C-1743EE59E4A5}"/>
  <mergeCells count="8">
    <mergeCell ref="A33:A40"/>
    <mergeCell ref="B2:B3"/>
    <mergeCell ref="A2:A3"/>
    <mergeCell ref="C2:C3"/>
    <mergeCell ref="A4:A7"/>
    <mergeCell ref="C4:C6"/>
    <mergeCell ref="B4:B7"/>
    <mergeCell ref="A8:A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90FC-0221-4C75-9314-F7E98185E134}">
  <sheetPr>
    <tabColor theme="4" tint="0.79998168889431442"/>
  </sheetPr>
  <dimension ref="A1:O39"/>
  <sheetViews>
    <sheetView tabSelected="1" topLeftCell="A4" workbookViewId="0">
      <pane xSplit="1" ySplit="4" topLeftCell="G27" activePane="bottomRight" state="frozen"/>
      <selection activeCell="A4" sqref="A4"/>
      <selection pane="topRight" activeCell="B4" sqref="B4"/>
      <selection pane="bottomLeft" activeCell="A8" sqref="A8"/>
      <selection pane="bottomRight" activeCell="K37" sqref="K37"/>
    </sheetView>
  </sheetViews>
  <sheetFormatPr baseColWidth="10" defaultRowHeight="15" x14ac:dyDescent="0.25"/>
  <cols>
    <col min="1" max="1" width="30.5703125" style="3" customWidth="1"/>
    <col min="2" max="2" width="25.28515625" style="3" customWidth="1"/>
    <col min="3" max="3" width="21.7109375" style="3" customWidth="1"/>
    <col min="4" max="4" width="18.85546875" style="3" customWidth="1"/>
    <col min="5" max="5" width="19.140625" style="3" customWidth="1"/>
    <col min="6" max="6" width="23.7109375" style="3" customWidth="1"/>
    <col min="7" max="7" width="35.140625" style="3" customWidth="1"/>
    <col min="8" max="8" width="45.7109375" style="3" customWidth="1"/>
    <col min="9" max="9" width="10.5703125" style="3" customWidth="1"/>
    <col min="10" max="10" width="11.42578125" style="3"/>
    <col min="11" max="11" width="11.85546875" style="3" bestFit="1" customWidth="1"/>
    <col min="12" max="16384" width="11.42578125" style="3"/>
  </cols>
  <sheetData>
    <row r="1" spans="1:15" x14ac:dyDescent="0.25">
      <c r="A1" s="92" t="s">
        <v>70</v>
      </c>
      <c r="B1" s="91" t="s">
        <v>27</v>
      </c>
      <c r="C1" s="91"/>
      <c r="D1" s="91"/>
      <c r="E1" s="91"/>
      <c r="F1" s="91"/>
      <c r="G1" s="91"/>
      <c r="H1" s="45" t="s">
        <v>65</v>
      </c>
    </row>
    <row r="2" spans="1:15" x14ac:dyDescent="0.25">
      <c r="A2" s="61"/>
      <c r="B2" s="64" t="s">
        <v>30</v>
      </c>
      <c r="C2" s="65"/>
      <c r="D2" s="65"/>
      <c r="E2" s="65"/>
      <c r="F2" s="65"/>
      <c r="G2" s="65"/>
      <c r="H2" s="65"/>
    </row>
    <row r="3" spans="1:15" ht="86.25" customHeight="1" x14ac:dyDescent="0.25">
      <c r="A3" s="61"/>
      <c r="B3" s="93" t="s">
        <v>14</v>
      </c>
      <c r="C3" s="93"/>
      <c r="D3" s="93"/>
      <c r="E3" s="93"/>
      <c r="F3" s="93"/>
      <c r="G3" s="19" t="s">
        <v>26</v>
      </c>
      <c r="H3" s="46" t="s">
        <v>66</v>
      </c>
    </row>
    <row r="4" spans="1:15" x14ac:dyDescent="0.25">
      <c r="A4" s="61"/>
      <c r="B4" s="68" t="s">
        <v>2</v>
      </c>
      <c r="C4" s="69"/>
      <c r="D4" s="69"/>
      <c r="E4" s="69"/>
      <c r="F4" s="69"/>
      <c r="G4" s="69"/>
      <c r="H4" s="69"/>
    </row>
    <row r="5" spans="1:15" ht="102.75" customHeight="1" x14ac:dyDescent="0.25">
      <c r="A5" s="61"/>
      <c r="B5" s="94" t="s">
        <v>25</v>
      </c>
      <c r="C5" s="94"/>
      <c r="D5" s="94" t="s">
        <v>24</v>
      </c>
      <c r="E5" s="94"/>
      <c r="F5" s="94"/>
      <c r="G5" s="20" t="s">
        <v>28</v>
      </c>
      <c r="H5" s="20" t="s">
        <v>67</v>
      </c>
    </row>
    <row r="6" spans="1:15" x14ac:dyDescent="0.25">
      <c r="A6" s="61"/>
      <c r="B6" s="75" t="s">
        <v>29</v>
      </c>
      <c r="C6" s="75"/>
      <c r="D6" s="75"/>
      <c r="E6" s="75"/>
      <c r="F6" s="75"/>
      <c r="G6" s="75"/>
      <c r="H6" s="44"/>
    </row>
    <row r="7" spans="1:15" ht="98.25" customHeight="1" x14ac:dyDescent="0.25">
      <c r="A7" s="61"/>
      <c r="B7" s="29" t="s">
        <v>6</v>
      </c>
      <c r="C7" s="29" t="s">
        <v>7</v>
      </c>
      <c r="D7" s="29" t="s">
        <v>9</v>
      </c>
      <c r="E7" s="29" t="s">
        <v>10</v>
      </c>
      <c r="F7" s="29" t="s">
        <v>11</v>
      </c>
      <c r="G7" s="29" t="s">
        <v>13</v>
      </c>
      <c r="H7" s="29" t="s">
        <v>68</v>
      </c>
      <c r="I7" s="3" t="s">
        <v>35</v>
      </c>
    </row>
    <row r="8" spans="1:15" ht="14.25" customHeight="1" x14ac:dyDescent="0.25">
      <c r="A8" s="61"/>
      <c r="B8" s="33" t="s">
        <v>16</v>
      </c>
      <c r="C8" s="33" t="s">
        <v>16</v>
      </c>
      <c r="D8" s="33" t="s">
        <v>19</v>
      </c>
      <c r="E8" s="33" t="s">
        <v>19</v>
      </c>
      <c r="F8" s="33" t="s">
        <v>19</v>
      </c>
      <c r="G8" s="33" t="s">
        <v>19</v>
      </c>
      <c r="H8" s="33" t="s">
        <v>69</v>
      </c>
      <c r="I8" s="48" t="s">
        <v>71</v>
      </c>
    </row>
    <row r="9" spans="1:15" x14ac:dyDescent="0.25">
      <c r="A9" s="21" t="s">
        <v>31</v>
      </c>
      <c r="B9" s="22">
        <v>5</v>
      </c>
      <c r="C9" s="23">
        <v>5</v>
      </c>
      <c r="D9" s="24">
        <v>20</v>
      </c>
      <c r="E9" s="24">
        <v>10</v>
      </c>
      <c r="F9" s="24">
        <v>20</v>
      </c>
      <c r="G9" s="24">
        <v>25</v>
      </c>
      <c r="H9" s="24">
        <v>15</v>
      </c>
      <c r="I9" s="24">
        <f>SUM(B9:H9)</f>
        <v>100</v>
      </c>
      <c r="J9" s="47" t="s">
        <v>19</v>
      </c>
      <c r="K9" s="47" t="s">
        <v>23</v>
      </c>
      <c r="L9" s="47" t="s">
        <v>36</v>
      </c>
      <c r="M9" s="47" t="s">
        <v>55</v>
      </c>
    </row>
    <row r="10" spans="1:15" x14ac:dyDescent="0.25">
      <c r="A10" s="37" t="str">
        <f>CONFIGURACIONES!A2</f>
        <v>Alumno 1</v>
      </c>
      <c r="B10" s="25">
        <v>0</v>
      </c>
      <c r="C10" s="26">
        <v>0.25</v>
      </c>
      <c r="D10" s="27">
        <v>0</v>
      </c>
      <c r="E10" s="27">
        <v>0</v>
      </c>
      <c r="F10" s="27">
        <v>0</v>
      </c>
      <c r="G10" s="34">
        <v>1.4</v>
      </c>
      <c r="H10" s="34">
        <v>0.75</v>
      </c>
      <c r="I10" s="35">
        <f>SUM(B10:H10)</f>
        <v>2.4</v>
      </c>
      <c r="J10" s="3" t="str">
        <f>VLOOKUP( ROUNDUP(I10*0.3,0),$N$10:$O$13,2)</f>
        <v>INICIADO</v>
      </c>
      <c r="K10" s="3" t="str">
        <f>VLOOKUP( ROUNDUP((B10+C10)*3,0),$N$10:$O$13,2)</f>
        <v>INICIADO</v>
      </c>
      <c r="L10" s="3" t="str">
        <f>VLOOKUP( ROUNDUP(I10*0.3,0),$N$10:$O$13,2)</f>
        <v>INICIADO</v>
      </c>
      <c r="M10" s="3" t="str">
        <f>VLOOKUP( ROUNDUP((H10*3)/(H$9*0.1),0),$N$10:$O$13,2)</f>
        <v>MEDIO</v>
      </c>
      <c r="N10" s="3">
        <v>0</v>
      </c>
      <c r="O10" s="3" t="s">
        <v>50</v>
      </c>
    </row>
    <row r="11" spans="1:15" x14ac:dyDescent="0.25">
      <c r="A11" s="37" t="str">
        <f>CONFIGURACIONES!A3</f>
        <v>Alumno 2</v>
      </c>
      <c r="B11" s="25">
        <v>0</v>
      </c>
      <c r="C11" s="28">
        <v>0.75</v>
      </c>
      <c r="D11" s="27">
        <v>0.75</v>
      </c>
      <c r="E11" s="27">
        <v>0</v>
      </c>
      <c r="F11" s="27">
        <v>0.75</v>
      </c>
      <c r="G11" s="34">
        <v>1.5</v>
      </c>
      <c r="H11" s="34">
        <v>0.25</v>
      </c>
      <c r="I11" s="35">
        <f t="shared" ref="I11:I37" si="0">SUM(B11:H11)</f>
        <v>4</v>
      </c>
      <c r="J11" s="3" t="str">
        <f t="shared" ref="J11:J38" si="1">VLOOKUP( ROUNDUP(I11*0.3,0),$N$10:$O$13,2)</f>
        <v>MEDIO</v>
      </c>
      <c r="K11" s="3" t="str">
        <f t="shared" ref="K11:K37" si="2">VLOOKUP( ROUNDUP((B11+C11)*3,0),$N$10:$O$13,2)</f>
        <v>AVANZADO</v>
      </c>
      <c r="L11" s="3" t="str">
        <f t="shared" ref="L11:L37" si="3">VLOOKUP( ROUNDUP(I11*0.3,0),$N$10:$O$13,2)</f>
        <v>MEDIO</v>
      </c>
      <c r="M11" s="3" t="str">
        <f t="shared" ref="M11:M37" si="4">VLOOKUP( ROUNDUP((H11*3)/(H$9*0.1),0),$N$10:$O$13,2)</f>
        <v>INICIADO</v>
      </c>
      <c r="N11" s="3">
        <v>1</v>
      </c>
      <c r="O11" s="3" t="s">
        <v>50</v>
      </c>
    </row>
    <row r="12" spans="1:15" x14ac:dyDescent="0.25">
      <c r="A12" s="37" t="str">
        <f>CONFIGURACIONES!A4</f>
        <v>Alumno 3</v>
      </c>
      <c r="B12" s="25">
        <v>0</v>
      </c>
      <c r="C12" s="28">
        <v>0</v>
      </c>
      <c r="D12" s="27">
        <v>0</v>
      </c>
      <c r="E12" s="27">
        <v>0.5</v>
      </c>
      <c r="F12" s="27">
        <v>0</v>
      </c>
      <c r="G12" s="34">
        <v>0</v>
      </c>
      <c r="H12" s="34">
        <v>0.25</v>
      </c>
      <c r="I12" s="35">
        <f t="shared" si="0"/>
        <v>0.75</v>
      </c>
      <c r="J12" s="3" t="str">
        <f t="shared" si="1"/>
        <v>INICIADO</v>
      </c>
      <c r="K12" s="3" t="str">
        <f t="shared" si="2"/>
        <v>INICIADO</v>
      </c>
      <c r="L12" s="3" t="str">
        <f t="shared" si="3"/>
        <v>INICIADO</v>
      </c>
      <c r="M12" s="3" t="str">
        <f t="shared" si="4"/>
        <v>INICIADO</v>
      </c>
      <c r="N12" s="3">
        <v>2</v>
      </c>
      <c r="O12" s="3" t="s">
        <v>51</v>
      </c>
    </row>
    <row r="13" spans="1:15" x14ac:dyDescent="0.25">
      <c r="A13" s="37" t="str">
        <f>CONFIGURACIONES!A5</f>
        <v>Alumno 4</v>
      </c>
      <c r="B13" s="25">
        <v>0.5</v>
      </c>
      <c r="C13" s="29">
        <v>0.35</v>
      </c>
      <c r="D13" s="27">
        <v>1</v>
      </c>
      <c r="E13" s="27">
        <v>0.25</v>
      </c>
      <c r="F13" s="27">
        <v>1</v>
      </c>
      <c r="G13" s="34">
        <v>1.8</v>
      </c>
      <c r="H13" s="34">
        <v>1.4</v>
      </c>
      <c r="I13" s="35">
        <f t="shared" si="0"/>
        <v>6.3000000000000007</v>
      </c>
      <c r="J13" s="3" t="str">
        <f t="shared" si="1"/>
        <v>MEDIO</v>
      </c>
      <c r="K13" s="3" t="str">
        <f t="shared" si="2"/>
        <v>AVANZADO</v>
      </c>
      <c r="L13" s="3" t="str">
        <f t="shared" si="3"/>
        <v>MEDIO</v>
      </c>
      <c r="M13" s="3" t="str">
        <f t="shared" si="4"/>
        <v>AVANZADO</v>
      </c>
      <c r="N13" s="3">
        <v>3</v>
      </c>
      <c r="O13" s="3" t="s">
        <v>52</v>
      </c>
    </row>
    <row r="14" spans="1:15" x14ac:dyDescent="0.25">
      <c r="A14" s="37" t="str">
        <f>CONFIGURACIONES!A6</f>
        <v>Alumno 5</v>
      </c>
      <c r="B14" s="25">
        <v>0.75</v>
      </c>
      <c r="C14" s="29">
        <v>0.35</v>
      </c>
      <c r="D14" s="27">
        <v>1</v>
      </c>
      <c r="E14" s="27">
        <v>0.9</v>
      </c>
      <c r="F14" s="27">
        <v>1</v>
      </c>
      <c r="G14" s="34">
        <v>2</v>
      </c>
      <c r="H14" s="34">
        <v>0</v>
      </c>
      <c r="I14" s="35">
        <f t="shared" si="0"/>
        <v>6</v>
      </c>
      <c r="J14" s="3" t="str">
        <f t="shared" si="1"/>
        <v>MEDIO</v>
      </c>
      <c r="K14" s="3" t="str">
        <f t="shared" si="2"/>
        <v>AVANZADO</v>
      </c>
      <c r="L14" s="3" t="str">
        <f t="shared" si="3"/>
        <v>MEDIO</v>
      </c>
      <c r="M14" s="3" t="str">
        <f t="shared" si="4"/>
        <v>INICIADO</v>
      </c>
    </row>
    <row r="15" spans="1:15" x14ac:dyDescent="0.25">
      <c r="A15" s="37" t="str">
        <f>CONFIGURACIONES!A7</f>
        <v>Alumno 6</v>
      </c>
      <c r="B15" s="31">
        <v>0</v>
      </c>
      <c r="C15" s="26">
        <v>0.25</v>
      </c>
      <c r="D15" s="27">
        <v>0</v>
      </c>
      <c r="E15" s="27">
        <v>0.1</v>
      </c>
      <c r="F15" s="27">
        <v>0.5</v>
      </c>
      <c r="G15" s="34">
        <v>0</v>
      </c>
      <c r="H15" s="34">
        <v>0.25</v>
      </c>
      <c r="I15" s="35">
        <f t="shared" si="0"/>
        <v>1.1000000000000001</v>
      </c>
      <c r="J15" s="3" t="str">
        <f t="shared" si="1"/>
        <v>INICIADO</v>
      </c>
      <c r="K15" s="3" t="str">
        <f t="shared" si="2"/>
        <v>INICIADO</v>
      </c>
      <c r="L15" s="3" t="str">
        <f t="shared" si="3"/>
        <v>INICIADO</v>
      </c>
      <c r="M15" s="3" t="str">
        <f t="shared" si="4"/>
        <v>INICIADO</v>
      </c>
    </row>
    <row r="16" spans="1:15" x14ac:dyDescent="0.25">
      <c r="A16" s="37" t="str">
        <f>CONFIGURACIONES!A8</f>
        <v>Alumno 7</v>
      </c>
      <c r="B16" s="25">
        <v>0.25</v>
      </c>
      <c r="C16" s="26">
        <v>0</v>
      </c>
      <c r="D16" s="27">
        <v>1</v>
      </c>
      <c r="E16" s="27">
        <v>0</v>
      </c>
      <c r="F16" s="27">
        <v>0</v>
      </c>
      <c r="G16" s="34">
        <v>0</v>
      </c>
      <c r="H16" s="34">
        <v>0</v>
      </c>
      <c r="I16" s="35">
        <f t="shared" si="0"/>
        <v>1.25</v>
      </c>
      <c r="J16" s="3" t="str">
        <f t="shared" si="1"/>
        <v>INICIADO</v>
      </c>
      <c r="K16" s="3" t="str">
        <f t="shared" si="2"/>
        <v>INICIADO</v>
      </c>
      <c r="L16" s="3" t="str">
        <f t="shared" si="3"/>
        <v>INICIADO</v>
      </c>
      <c r="M16" s="3" t="str">
        <f t="shared" si="4"/>
        <v>INICIADO</v>
      </c>
    </row>
    <row r="17" spans="1:13" x14ac:dyDescent="0.25">
      <c r="A17" s="37" t="str">
        <f>CONFIGURACIONES!A9</f>
        <v>Alumno 8</v>
      </c>
      <c r="B17" s="30">
        <v>0.75</v>
      </c>
      <c r="C17" s="26">
        <v>0.75</v>
      </c>
      <c r="D17" s="27">
        <v>0.75</v>
      </c>
      <c r="E17" s="27">
        <v>0.8</v>
      </c>
      <c r="F17" s="27">
        <v>1</v>
      </c>
      <c r="G17" s="34">
        <v>2.4</v>
      </c>
      <c r="H17" s="34">
        <v>1.5</v>
      </c>
      <c r="I17" s="35">
        <f t="shared" si="0"/>
        <v>7.9499999999999993</v>
      </c>
      <c r="J17" s="3" t="str">
        <f t="shared" si="1"/>
        <v>AVANZADO</v>
      </c>
      <c r="K17" s="3" t="str">
        <f t="shared" si="2"/>
        <v>AVANZADO</v>
      </c>
      <c r="L17" s="3" t="str">
        <f t="shared" si="3"/>
        <v>AVANZADO</v>
      </c>
      <c r="M17" s="3" t="str">
        <f t="shared" si="4"/>
        <v>AVANZADO</v>
      </c>
    </row>
    <row r="18" spans="1:13" x14ac:dyDescent="0.25">
      <c r="A18" s="37" t="str">
        <f>CONFIGURACIONES!A10</f>
        <v>Alumno 9</v>
      </c>
      <c r="B18" s="30">
        <v>0.25</v>
      </c>
      <c r="C18" s="26">
        <v>0.35</v>
      </c>
      <c r="D18" s="27">
        <v>1</v>
      </c>
      <c r="E18" s="27">
        <v>0.7</v>
      </c>
      <c r="F18" s="27">
        <v>1.05</v>
      </c>
      <c r="G18" s="34">
        <v>1</v>
      </c>
      <c r="H18" s="34">
        <v>0</v>
      </c>
      <c r="I18" s="35">
        <f t="shared" si="0"/>
        <v>4.3499999999999996</v>
      </c>
      <c r="J18" s="3" t="str">
        <f t="shared" si="1"/>
        <v>MEDIO</v>
      </c>
      <c r="K18" s="3" t="str">
        <f t="shared" si="2"/>
        <v>MEDIO</v>
      </c>
      <c r="L18" s="3" t="str">
        <f t="shared" si="3"/>
        <v>MEDIO</v>
      </c>
      <c r="M18" s="3" t="str">
        <f t="shared" si="4"/>
        <v>INICIADO</v>
      </c>
    </row>
    <row r="19" spans="1:13" x14ac:dyDescent="0.25">
      <c r="A19" s="37" t="str">
        <f>CONFIGURACIONES!A11</f>
        <v>Alumno 10</v>
      </c>
      <c r="B19" s="30">
        <v>0.5</v>
      </c>
      <c r="C19" s="26">
        <v>0.65</v>
      </c>
      <c r="D19" s="27">
        <v>1</v>
      </c>
      <c r="E19" s="27">
        <v>1</v>
      </c>
      <c r="F19" s="27">
        <v>1.75</v>
      </c>
      <c r="G19" s="34">
        <v>1.75</v>
      </c>
      <c r="H19" s="34">
        <v>1.4</v>
      </c>
      <c r="I19" s="35">
        <f t="shared" si="0"/>
        <v>8.0500000000000007</v>
      </c>
      <c r="J19" s="3" t="str">
        <f t="shared" si="1"/>
        <v>AVANZADO</v>
      </c>
      <c r="K19" s="3" t="str">
        <f t="shared" si="2"/>
        <v>AVANZADO</v>
      </c>
      <c r="L19" s="3" t="str">
        <f t="shared" si="3"/>
        <v>AVANZADO</v>
      </c>
      <c r="M19" s="3" t="str">
        <f t="shared" si="4"/>
        <v>AVANZADO</v>
      </c>
    </row>
    <row r="20" spans="1:13" x14ac:dyDescent="0.25">
      <c r="A20" s="37" t="str">
        <f>CONFIGURACIONES!A12</f>
        <v>Alumno 11</v>
      </c>
      <c r="B20" s="30">
        <v>0</v>
      </c>
      <c r="C20" s="26">
        <v>0.35</v>
      </c>
      <c r="D20" s="27">
        <v>0</v>
      </c>
      <c r="E20" s="27">
        <v>0.1</v>
      </c>
      <c r="F20" s="27">
        <v>0.6</v>
      </c>
      <c r="G20" s="34">
        <v>0.25</v>
      </c>
      <c r="H20" s="34">
        <v>0</v>
      </c>
      <c r="I20" s="35">
        <f t="shared" si="0"/>
        <v>1.2999999999999998</v>
      </c>
      <c r="J20" s="3" t="str">
        <f t="shared" si="1"/>
        <v>INICIADO</v>
      </c>
      <c r="K20" s="3" t="str">
        <f t="shared" si="2"/>
        <v>MEDIO</v>
      </c>
      <c r="L20" s="3" t="str">
        <f t="shared" si="3"/>
        <v>INICIADO</v>
      </c>
      <c r="M20" s="3" t="str">
        <f t="shared" si="4"/>
        <v>INICIADO</v>
      </c>
    </row>
    <row r="21" spans="1:13" x14ac:dyDescent="0.25">
      <c r="A21" s="37" t="str">
        <f>CONFIGURACIONES!A13</f>
        <v>Alumno 12</v>
      </c>
      <c r="B21" s="30">
        <v>0</v>
      </c>
      <c r="C21" s="26">
        <v>0.5</v>
      </c>
      <c r="D21" s="27">
        <v>1</v>
      </c>
      <c r="E21" s="27">
        <v>0.8</v>
      </c>
      <c r="F21" s="27">
        <v>1.75</v>
      </c>
      <c r="G21" s="34">
        <v>2.25</v>
      </c>
      <c r="H21" s="34">
        <v>0.25</v>
      </c>
      <c r="I21" s="35">
        <f t="shared" si="0"/>
        <v>6.55</v>
      </c>
      <c r="J21" s="3" t="str">
        <f t="shared" si="1"/>
        <v>MEDIO</v>
      </c>
      <c r="K21" s="3" t="str">
        <f t="shared" si="2"/>
        <v>MEDIO</v>
      </c>
      <c r="L21" s="3" t="str">
        <f t="shared" si="3"/>
        <v>MEDIO</v>
      </c>
      <c r="M21" s="3" t="str">
        <f t="shared" si="4"/>
        <v>INICIADO</v>
      </c>
    </row>
    <row r="22" spans="1:13" x14ac:dyDescent="0.25">
      <c r="A22" s="37" t="str">
        <f>CONFIGURACIONES!A14</f>
        <v>Alumno 13</v>
      </c>
      <c r="B22" s="30">
        <v>1</v>
      </c>
      <c r="C22" s="26">
        <v>0.75</v>
      </c>
      <c r="D22" s="27">
        <v>0.9</v>
      </c>
      <c r="E22" s="27">
        <v>1</v>
      </c>
      <c r="F22" s="27">
        <v>1.8</v>
      </c>
      <c r="G22" s="34">
        <v>2.5</v>
      </c>
      <c r="H22" s="34">
        <v>1.4</v>
      </c>
      <c r="I22" s="35">
        <f t="shared" si="0"/>
        <v>9.35</v>
      </c>
      <c r="J22" s="3" t="str">
        <f t="shared" si="1"/>
        <v>AVANZADO</v>
      </c>
      <c r="K22" s="3" t="str">
        <f t="shared" si="2"/>
        <v>AVANZADO</v>
      </c>
      <c r="L22" s="3" t="str">
        <f t="shared" si="3"/>
        <v>AVANZADO</v>
      </c>
      <c r="M22" s="3" t="str">
        <f t="shared" si="4"/>
        <v>AVANZADO</v>
      </c>
    </row>
    <row r="23" spans="1:13" x14ac:dyDescent="0.25">
      <c r="A23" s="37" t="str">
        <f>CONFIGURACIONES!A15</f>
        <v>Alumno 14</v>
      </c>
      <c r="B23" s="30">
        <v>0</v>
      </c>
      <c r="C23" s="26">
        <v>0</v>
      </c>
      <c r="D23" s="27">
        <v>0</v>
      </c>
      <c r="E23" s="27">
        <v>0</v>
      </c>
      <c r="F23" s="27">
        <v>0.75</v>
      </c>
      <c r="G23" s="34">
        <v>2.25</v>
      </c>
      <c r="H23" s="34">
        <v>0</v>
      </c>
      <c r="I23" s="35">
        <f t="shared" si="0"/>
        <v>3</v>
      </c>
      <c r="J23" s="3" t="str">
        <f t="shared" si="1"/>
        <v>INICIADO</v>
      </c>
      <c r="K23" s="3" t="str">
        <f t="shared" si="2"/>
        <v>INICIADO</v>
      </c>
      <c r="L23" s="3" t="str">
        <f t="shared" si="3"/>
        <v>INICIADO</v>
      </c>
      <c r="M23" s="3" t="str">
        <f t="shared" si="4"/>
        <v>INICIADO</v>
      </c>
    </row>
    <row r="24" spans="1:13" x14ac:dyDescent="0.25">
      <c r="A24" s="37" t="str">
        <f>CONFIGURACIONES!A16</f>
        <v>Alumno 15</v>
      </c>
      <c r="B24" s="30">
        <v>0</v>
      </c>
      <c r="C24" s="26">
        <v>0</v>
      </c>
      <c r="D24" s="27">
        <v>0</v>
      </c>
      <c r="E24" s="27">
        <v>0</v>
      </c>
      <c r="F24" s="27">
        <v>0</v>
      </c>
      <c r="G24" s="34">
        <v>0</v>
      </c>
      <c r="H24" s="34">
        <v>0</v>
      </c>
      <c r="I24" s="35">
        <f t="shared" si="0"/>
        <v>0</v>
      </c>
      <c r="J24" s="3" t="str">
        <f t="shared" si="1"/>
        <v>INICIADO</v>
      </c>
      <c r="K24" s="3" t="str">
        <f t="shared" si="2"/>
        <v>INICIADO</v>
      </c>
      <c r="L24" s="3" t="str">
        <f t="shared" si="3"/>
        <v>INICIADO</v>
      </c>
      <c r="M24" s="3" t="str">
        <f t="shared" si="4"/>
        <v>INICIADO</v>
      </c>
    </row>
    <row r="25" spans="1:13" x14ac:dyDescent="0.25">
      <c r="A25" s="37" t="str">
        <f>CONFIGURACIONES!A17</f>
        <v>Alumno 16</v>
      </c>
      <c r="B25" s="30">
        <v>0</v>
      </c>
      <c r="C25" s="26">
        <v>0.25</v>
      </c>
      <c r="D25" s="27">
        <v>0</v>
      </c>
      <c r="E25" s="27">
        <v>0.7</v>
      </c>
      <c r="F25" s="27">
        <v>1</v>
      </c>
      <c r="G25" s="34">
        <v>0.75</v>
      </c>
      <c r="H25" s="34">
        <v>0</v>
      </c>
      <c r="I25" s="35">
        <f t="shared" si="0"/>
        <v>2.7</v>
      </c>
      <c r="J25" s="3" t="str">
        <f t="shared" si="1"/>
        <v>INICIADO</v>
      </c>
      <c r="K25" s="3" t="str">
        <f t="shared" si="2"/>
        <v>INICIADO</v>
      </c>
      <c r="L25" s="3" t="str">
        <f t="shared" si="3"/>
        <v>INICIADO</v>
      </c>
      <c r="M25" s="3" t="str">
        <f t="shared" si="4"/>
        <v>INICIADO</v>
      </c>
    </row>
    <row r="26" spans="1:13" x14ac:dyDescent="0.25">
      <c r="A26" s="37" t="str">
        <f>CONFIGURACIONES!A18</f>
        <v>Alumno 17</v>
      </c>
      <c r="B26" s="30">
        <v>0</v>
      </c>
      <c r="C26" s="26">
        <v>0</v>
      </c>
      <c r="D26" s="27">
        <v>0</v>
      </c>
      <c r="E26" s="27">
        <v>0</v>
      </c>
      <c r="F26" s="27">
        <v>0</v>
      </c>
      <c r="G26" s="34">
        <v>0</v>
      </c>
      <c r="H26" s="34">
        <v>0</v>
      </c>
      <c r="I26" s="35">
        <f t="shared" si="0"/>
        <v>0</v>
      </c>
      <c r="J26" s="3" t="str">
        <f t="shared" si="1"/>
        <v>INICIADO</v>
      </c>
      <c r="K26" s="3" t="str">
        <f t="shared" si="2"/>
        <v>INICIADO</v>
      </c>
      <c r="L26" s="3" t="str">
        <f t="shared" si="3"/>
        <v>INICIADO</v>
      </c>
      <c r="M26" s="3" t="str">
        <f t="shared" si="4"/>
        <v>INICIADO</v>
      </c>
    </row>
    <row r="27" spans="1:13" x14ac:dyDescent="0.25">
      <c r="A27" s="37" t="str">
        <f>CONFIGURACIONES!A19</f>
        <v>Alumno 18</v>
      </c>
      <c r="B27" s="30">
        <v>0</v>
      </c>
      <c r="C27" s="26">
        <v>0.65</v>
      </c>
      <c r="D27" s="27">
        <v>1</v>
      </c>
      <c r="E27" s="27">
        <v>1</v>
      </c>
      <c r="F27" s="27">
        <v>1.5</v>
      </c>
      <c r="G27" s="34">
        <v>1.4</v>
      </c>
      <c r="H27" s="34">
        <v>0.4</v>
      </c>
      <c r="I27" s="35">
        <f t="shared" si="0"/>
        <v>5.9500000000000011</v>
      </c>
      <c r="J27" s="3" t="str">
        <f t="shared" si="1"/>
        <v>MEDIO</v>
      </c>
      <c r="K27" s="3" t="str">
        <f t="shared" si="2"/>
        <v>MEDIO</v>
      </c>
      <c r="L27" s="3" t="str">
        <f t="shared" si="3"/>
        <v>MEDIO</v>
      </c>
      <c r="M27" s="3" t="str">
        <f t="shared" si="4"/>
        <v>INICIADO</v>
      </c>
    </row>
    <row r="28" spans="1:13" x14ac:dyDescent="0.25">
      <c r="A28" s="37" t="str">
        <f>CONFIGURACIONES!A20</f>
        <v>Alumno 19</v>
      </c>
      <c r="B28" s="30">
        <v>0.75</v>
      </c>
      <c r="C28" s="26">
        <v>0.5</v>
      </c>
      <c r="D28" s="27">
        <v>0.75</v>
      </c>
      <c r="E28" s="27">
        <v>0</v>
      </c>
      <c r="F28" s="27">
        <v>0.5</v>
      </c>
      <c r="G28" s="34">
        <v>1.25</v>
      </c>
      <c r="H28" s="34">
        <v>0.25</v>
      </c>
      <c r="I28" s="35">
        <f t="shared" si="0"/>
        <v>4</v>
      </c>
      <c r="J28" s="3" t="str">
        <f t="shared" si="1"/>
        <v>MEDIO</v>
      </c>
      <c r="K28" s="3" t="str">
        <f t="shared" si="2"/>
        <v>AVANZADO</v>
      </c>
      <c r="L28" s="3" t="str">
        <f t="shared" si="3"/>
        <v>MEDIO</v>
      </c>
      <c r="M28" s="3" t="str">
        <f t="shared" si="4"/>
        <v>INICIADO</v>
      </c>
    </row>
    <row r="29" spans="1:13" x14ac:dyDescent="0.25">
      <c r="A29" s="37" t="str">
        <f>CONFIGURACIONES!A21</f>
        <v>Alumno 20</v>
      </c>
      <c r="B29" s="30">
        <v>1</v>
      </c>
      <c r="C29" s="26">
        <v>1</v>
      </c>
      <c r="D29" s="27">
        <v>1</v>
      </c>
      <c r="E29" s="27">
        <v>1</v>
      </c>
      <c r="F29" s="27">
        <v>1.75</v>
      </c>
      <c r="G29" s="34">
        <v>2.5</v>
      </c>
      <c r="H29" s="34">
        <v>1</v>
      </c>
      <c r="I29" s="35">
        <f t="shared" si="0"/>
        <v>9.25</v>
      </c>
      <c r="J29" s="3" t="str">
        <f t="shared" si="1"/>
        <v>AVANZADO</v>
      </c>
      <c r="K29" s="3" t="str">
        <f t="shared" si="2"/>
        <v>AVANZADO</v>
      </c>
      <c r="L29" s="3" t="str">
        <f t="shared" si="3"/>
        <v>AVANZADO</v>
      </c>
      <c r="M29" s="3" t="str">
        <f t="shared" si="4"/>
        <v>MEDIO</v>
      </c>
    </row>
    <row r="30" spans="1:13" x14ac:dyDescent="0.25">
      <c r="A30" s="37" t="str">
        <f>CONFIGURACIONES!A22</f>
        <v>Alumno 21</v>
      </c>
      <c r="B30" s="29">
        <v>0</v>
      </c>
      <c r="C30" s="29">
        <v>0.75</v>
      </c>
      <c r="D30" s="27">
        <v>1</v>
      </c>
      <c r="E30" s="27">
        <v>1</v>
      </c>
      <c r="F30" s="27">
        <v>1.75</v>
      </c>
      <c r="G30" s="34">
        <v>2.4</v>
      </c>
      <c r="H30" s="34">
        <v>1</v>
      </c>
      <c r="I30" s="35">
        <f t="shared" si="0"/>
        <v>7.9</v>
      </c>
      <c r="J30" s="3" t="str">
        <f t="shared" si="1"/>
        <v>AVANZADO</v>
      </c>
      <c r="K30" s="3" t="str">
        <f t="shared" si="2"/>
        <v>AVANZADO</v>
      </c>
      <c r="L30" s="3" t="str">
        <f t="shared" si="3"/>
        <v>AVANZADO</v>
      </c>
      <c r="M30" s="3" t="str">
        <f t="shared" si="4"/>
        <v>MEDIO</v>
      </c>
    </row>
    <row r="31" spans="1:13" x14ac:dyDescent="0.25">
      <c r="A31" s="37" t="str">
        <f>CONFIGURACIONES!A23</f>
        <v>Alumno 22</v>
      </c>
      <c r="B31" s="31">
        <v>0.75</v>
      </c>
      <c r="C31" s="32">
        <v>0.25</v>
      </c>
      <c r="D31" s="27">
        <v>1</v>
      </c>
      <c r="E31" s="27">
        <v>0.9</v>
      </c>
      <c r="F31" s="27">
        <v>1.05</v>
      </c>
      <c r="G31" s="34">
        <v>2.4</v>
      </c>
      <c r="H31" s="34">
        <v>1.5</v>
      </c>
      <c r="I31" s="35">
        <f t="shared" si="0"/>
        <v>7.85</v>
      </c>
      <c r="J31" s="3" t="str">
        <f t="shared" si="1"/>
        <v>AVANZADO</v>
      </c>
      <c r="K31" s="3" t="str">
        <f t="shared" si="2"/>
        <v>AVANZADO</v>
      </c>
      <c r="L31" s="3" t="str">
        <f t="shared" si="3"/>
        <v>AVANZADO</v>
      </c>
      <c r="M31" s="3" t="str">
        <f t="shared" si="4"/>
        <v>AVANZADO</v>
      </c>
    </row>
    <row r="32" spans="1:13" x14ac:dyDescent="0.25">
      <c r="A32" s="37" t="str">
        <f>CONFIGURACIONES!A24</f>
        <v>Alumno 23</v>
      </c>
      <c r="B32" s="29">
        <v>0</v>
      </c>
      <c r="C32" s="32">
        <v>0.35</v>
      </c>
      <c r="D32" s="27">
        <v>0</v>
      </c>
      <c r="E32" s="27">
        <v>1</v>
      </c>
      <c r="F32" s="27">
        <v>1.25</v>
      </c>
      <c r="G32" s="34">
        <v>1.4</v>
      </c>
      <c r="H32" s="34">
        <v>0.75</v>
      </c>
      <c r="I32" s="35">
        <f t="shared" si="0"/>
        <v>4.75</v>
      </c>
      <c r="J32" s="3" t="str">
        <f t="shared" si="1"/>
        <v>MEDIO</v>
      </c>
      <c r="K32" s="3" t="str">
        <f t="shared" si="2"/>
        <v>MEDIO</v>
      </c>
      <c r="L32" s="3" t="str">
        <f t="shared" si="3"/>
        <v>MEDIO</v>
      </c>
      <c r="M32" s="3" t="str">
        <f t="shared" si="4"/>
        <v>MEDIO</v>
      </c>
    </row>
    <row r="33" spans="1:13" x14ac:dyDescent="0.25">
      <c r="A33" s="37" t="str">
        <f>CONFIGURACIONES!A25</f>
        <v>Alumno 24</v>
      </c>
      <c r="B33" s="31">
        <v>0.25</v>
      </c>
      <c r="C33" s="30">
        <v>0.25</v>
      </c>
      <c r="D33" s="27">
        <v>0.75</v>
      </c>
      <c r="E33" s="27">
        <v>0.9</v>
      </c>
      <c r="F33" s="27">
        <v>1.5</v>
      </c>
      <c r="G33" s="34">
        <v>2.25</v>
      </c>
      <c r="H33" s="34">
        <v>0</v>
      </c>
      <c r="I33" s="35">
        <f t="shared" si="0"/>
        <v>5.9</v>
      </c>
      <c r="J33" s="3" t="str">
        <f t="shared" si="1"/>
        <v>MEDIO</v>
      </c>
      <c r="K33" s="3" t="str">
        <f t="shared" si="2"/>
        <v>MEDIO</v>
      </c>
      <c r="L33" s="3" t="str">
        <f t="shared" si="3"/>
        <v>MEDIO</v>
      </c>
      <c r="M33" s="3" t="str">
        <f t="shared" si="4"/>
        <v>INICIADO</v>
      </c>
    </row>
    <row r="34" spans="1:13" x14ac:dyDescent="0.25">
      <c r="A34" s="37" t="str">
        <f>CONFIGURACIONES!A26</f>
        <v>Alumno 25</v>
      </c>
      <c r="B34" s="29">
        <v>0</v>
      </c>
      <c r="C34" s="30">
        <v>0.25</v>
      </c>
      <c r="D34" s="27">
        <v>0</v>
      </c>
      <c r="E34" s="27">
        <v>0</v>
      </c>
      <c r="F34" s="27">
        <v>0</v>
      </c>
      <c r="G34" s="34">
        <v>0.75</v>
      </c>
      <c r="H34" s="34">
        <v>0</v>
      </c>
      <c r="I34" s="35">
        <f t="shared" si="0"/>
        <v>1</v>
      </c>
      <c r="J34" s="3" t="str">
        <f t="shared" si="1"/>
        <v>INICIADO</v>
      </c>
      <c r="K34" s="3" t="str">
        <f t="shared" si="2"/>
        <v>INICIADO</v>
      </c>
      <c r="L34" s="3" t="str">
        <f t="shared" si="3"/>
        <v>INICIADO</v>
      </c>
      <c r="M34" s="3" t="str">
        <f t="shared" si="4"/>
        <v>INICIADO</v>
      </c>
    </row>
    <row r="35" spans="1:13" x14ac:dyDescent="0.25">
      <c r="A35" s="37" t="str">
        <f>CONFIGURACIONES!A27</f>
        <v>Alumno 26</v>
      </c>
      <c r="B35" s="31">
        <v>0</v>
      </c>
      <c r="C35" s="30">
        <v>0.35</v>
      </c>
      <c r="D35" s="27">
        <v>0</v>
      </c>
      <c r="E35" s="27">
        <v>0.25</v>
      </c>
      <c r="F35" s="27">
        <v>0</v>
      </c>
      <c r="G35" s="34">
        <v>0.25</v>
      </c>
      <c r="H35" s="34">
        <v>0</v>
      </c>
      <c r="I35" s="35">
        <f t="shared" si="0"/>
        <v>0.85</v>
      </c>
      <c r="J35" s="3" t="str">
        <f t="shared" si="1"/>
        <v>INICIADO</v>
      </c>
      <c r="K35" s="3" t="str">
        <f t="shared" si="2"/>
        <v>MEDIO</v>
      </c>
      <c r="L35" s="3" t="str">
        <f t="shared" si="3"/>
        <v>INICIADO</v>
      </c>
      <c r="M35" s="3" t="str">
        <f t="shared" si="4"/>
        <v>INICIADO</v>
      </c>
    </row>
    <row r="36" spans="1:13" x14ac:dyDescent="0.25">
      <c r="A36" s="37" t="str">
        <f>CONFIGURACIONES!A28</f>
        <v>Alumno 27</v>
      </c>
      <c r="B36" s="29">
        <v>0</v>
      </c>
      <c r="C36" s="30">
        <v>0.25</v>
      </c>
      <c r="D36" s="27">
        <v>0</v>
      </c>
      <c r="E36" s="27">
        <v>1</v>
      </c>
      <c r="F36" s="27">
        <v>0</v>
      </c>
      <c r="G36" s="34">
        <v>0</v>
      </c>
      <c r="H36" s="34">
        <v>0</v>
      </c>
      <c r="I36" s="35">
        <f t="shared" si="0"/>
        <v>1.25</v>
      </c>
      <c r="J36" s="3" t="str">
        <f t="shared" si="1"/>
        <v>INICIADO</v>
      </c>
      <c r="K36" s="3" t="str">
        <f t="shared" si="2"/>
        <v>INICIADO</v>
      </c>
      <c r="L36" s="3" t="str">
        <f t="shared" si="3"/>
        <v>INICIADO</v>
      </c>
      <c r="M36" s="3" t="str">
        <f t="shared" si="4"/>
        <v>INICIADO</v>
      </c>
    </row>
    <row r="37" spans="1:13" x14ac:dyDescent="0.25">
      <c r="A37" s="37" t="str">
        <f>CONFIGURACIONES!A29</f>
        <v>Alumno 28</v>
      </c>
      <c r="B37" s="31">
        <v>0.75</v>
      </c>
      <c r="C37" s="30">
        <v>0.75</v>
      </c>
      <c r="D37" s="27">
        <v>1</v>
      </c>
      <c r="E37" s="27">
        <v>0.8</v>
      </c>
      <c r="F37" s="27">
        <v>0.8</v>
      </c>
      <c r="G37" s="34">
        <v>2</v>
      </c>
      <c r="H37" s="34">
        <v>1.4</v>
      </c>
      <c r="I37" s="35">
        <f t="shared" si="0"/>
        <v>7.5</v>
      </c>
      <c r="J37" s="3" t="str">
        <f t="shared" si="1"/>
        <v>AVANZADO</v>
      </c>
      <c r="K37" s="3" t="str">
        <f t="shared" si="2"/>
        <v>AVANZADO</v>
      </c>
      <c r="L37" s="3" t="str">
        <f t="shared" si="3"/>
        <v>AVANZADO</v>
      </c>
      <c r="M37" s="3" t="str">
        <f t="shared" si="4"/>
        <v>AVANZADO</v>
      </c>
    </row>
    <row r="38" spans="1:13" x14ac:dyDescent="0.25">
      <c r="A38" s="37" t="str">
        <f>CONFIGURACIONES!A30</f>
        <v>Alumno 29</v>
      </c>
      <c r="B38" s="31">
        <v>0</v>
      </c>
      <c r="C38" s="30">
        <v>0.35</v>
      </c>
      <c r="D38" s="27">
        <v>0</v>
      </c>
      <c r="E38" s="27">
        <v>0.9</v>
      </c>
      <c r="F38" s="27">
        <v>1</v>
      </c>
      <c r="G38" s="34">
        <v>0.75</v>
      </c>
      <c r="H38" s="34">
        <v>0</v>
      </c>
      <c r="I38" s="35">
        <f t="shared" ref="I38" si="5">SUM(B38:H38)</f>
        <v>3</v>
      </c>
      <c r="J38" s="3" t="str">
        <f t="shared" si="1"/>
        <v>INICIADO</v>
      </c>
      <c r="K38" s="3" t="str">
        <f t="shared" ref="K38" si="6">VLOOKUP( ROUNDUP((B38+C38)*3,0),$N$10:$O$13,2)</f>
        <v>MEDIO</v>
      </c>
      <c r="L38" s="3" t="str">
        <f t="shared" ref="L38" si="7">VLOOKUP( ROUNDUP(I38*0.3,0),$N$10:$O$13,2)</f>
        <v>INICIADO</v>
      </c>
      <c r="M38" s="3" t="str">
        <f t="shared" ref="M38" si="8">VLOOKUP( ROUNDUP((H38*3)/(H$9*0.1),0),$N$10:$O$13,2)</f>
        <v>INICIADO</v>
      </c>
    </row>
    <row r="39" spans="1:13" x14ac:dyDescent="0.25">
      <c r="A39" s="25"/>
    </row>
  </sheetData>
  <mergeCells count="8">
    <mergeCell ref="B1:G1"/>
    <mergeCell ref="B6:G6"/>
    <mergeCell ref="A1:A8"/>
    <mergeCell ref="B3:F3"/>
    <mergeCell ref="D5:F5"/>
    <mergeCell ref="B5:C5"/>
    <mergeCell ref="B2:H2"/>
    <mergeCell ref="B4:H4"/>
  </mergeCells>
  <hyperlinks>
    <hyperlink ref="I8" r:id="rId1" xr:uid="{D5F06F06-8835-48E8-8A0B-33D1C7ECE1B3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A8A1-42B9-4D61-966A-C00A21BB4832}">
  <sheetPr>
    <tabColor theme="4" tint="0.59999389629810485"/>
  </sheetPr>
  <dimension ref="A1:T41"/>
  <sheetViews>
    <sheetView topLeftCell="A6" workbookViewId="0">
      <pane xSplit="1" ySplit="4" topLeftCell="B10" activePane="bottomRight" state="frozen"/>
      <selection activeCell="A6" sqref="A6"/>
      <selection pane="topRight" activeCell="B6" sqref="B6"/>
      <selection pane="bottomLeft" activeCell="A10" sqref="A10"/>
      <selection pane="bottomRight" activeCell="O20" sqref="O20"/>
    </sheetView>
  </sheetViews>
  <sheetFormatPr baseColWidth="10" defaultRowHeight="15" x14ac:dyDescent="0.25"/>
  <cols>
    <col min="1" max="1" width="30.5703125" style="3" customWidth="1"/>
    <col min="2" max="2" width="27.140625" style="3" customWidth="1"/>
    <col min="3" max="3" width="10.85546875" style="3" customWidth="1"/>
    <col min="4" max="4" width="12.140625" style="3" customWidth="1"/>
    <col min="5" max="5" width="33.140625" style="3" customWidth="1"/>
    <col min="6" max="6" width="27.28515625" style="3" customWidth="1"/>
    <col min="7" max="7" width="27" style="3" customWidth="1"/>
    <col min="8" max="8" width="16.7109375" style="3" customWidth="1"/>
    <col min="9" max="9" width="42.140625" style="3" customWidth="1"/>
    <col min="10" max="16384" width="11.42578125" style="3"/>
  </cols>
  <sheetData>
    <row r="1" spans="1:20" x14ac:dyDescent="0.25">
      <c r="A1" s="61" t="s">
        <v>32</v>
      </c>
      <c r="B1" s="62" t="s">
        <v>27</v>
      </c>
      <c r="C1" s="63"/>
      <c r="D1" s="63"/>
      <c r="E1" s="63"/>
      <c r="F1" s="63"/>
      <c r="G1" s="63"/>
      <c r="H1" s="63"/>
      <c r="I1" s="49"/>
      <c r="T1" s="43"/>
    </row>
    <row r="2" spans="1:20" x14ac:dyDescent="0.25">
      <c r="A2" s="61"/>
      <c r="B2" s="64" t="s">
        <v>30</v>
      </c>
      <c r="C2" s="65"/>
      <c r="D2" s="65"/>
      <c r="E2" s="65"/>
      <c r="F2" s="65"/>
      <c r="G2" s="65"/>
      <c r="H2" s="65"/>
      <c r="I2" s="50"/>
    </row>
    <row r="3" spans="1:20" ht="52.5" customHeight="1" x14ac:dyDescent="0.25">
      <c r="A3" s="61"/>
      <c r="B3" s="66" t="s">
        <v>49</v>
      </c>
      <c r="C3" s="67"/>
      <c r="D3" s="67"/>
      <c r="E3" s="67"/>
      <c r="F3" s="67"/>
      <c r="G3" s="67"/>
      <c r="H3" s="67"/>
      <c r="I3" s="51"/>
      <c r="K3" s="41"/>
      <c r="M3" s="41"/>
    </row>
    <row r="4" spans="1:20" x14ac:dyDescent="0.25">
      <c r="A4" s="61"/>
      <c r="B4" s="68" t="s">
        <v>2</v>
      </c>
      <c r="C4" s="69"/>
      <c r="D4" s="69"/>
      <c r="E4" s="69"/>
      <c r="F4" s="69"/>
      <c r="G4" s="69"/>
      <c r="H4" s="69"/>
      <c r="I4" s="52"/>
      <c r="M4" s="41" t="s">
        <v>37</v>
      </c>
    </row>
    <row r="5" spans="1:20" ht="102.75" customHeight="1" x14ac:dyDescent="0.25">
      <c r="A5" s="61"/>
      <c r="B5" s="70" t="s">
        <v>40</v>
      </c>
      <c r="C5" s="71"/>
      <c r="D5" s="72"/>
      <c r="E5" s="53" t="s">
        <v>38</v>
      </c>
      <c r="F5" s="70" t="s">
        <v>12</v>
      </c>
      <c r="G5" s="71"/>
      <c r="H5" s="71"/>
      <c r="I5" s="54" t="s">
        <v>78</v>
      </c>
      <c r="L5" s="41"/>
    </row>
    <row r="6" spans="1:20" ht="15" customHeight="1" x14ac:dyDescent="0.25">
      <c r="A6" s="61"/>
      <c r="B6" s="105" t="s">
        <v>29</v>
      </c>
      <c r="C6" s="106"/>
      <c r="D6" s="106"/>
      <c r="E6" s="106"/>
      <c r="F6" s="106"/>
      <c r="G6" s="107"/>
      <c r="H6" s="44"/>
      <c r="I6" s="44"/>
      <c r="L6" s="41"/>
    </row>
    <row r="7" spans="1:20" ht="76.5" customHeight="1" x14ac:dyDescent="0.25">
      <c r="A7" s="61"/>
      <c r="B7" s="109" t="s">
        <v>41</v>
      </c>
      <c r="C7" s="109"/>
      <c r="D7" s="109"/>
      <c r="E7" s="42" t="s">
        <v>77</v>
      </c>
      <c r="F7" s="108" t="s">
        <v>45</v>
      </c>
      <c r="G7" s="108"/>
      <c r="H7" s="108"/>
      <c r="I7" s="57" t="s">
        <v>79</v>
      </c>
      <c r="J7" s="3" t="s">
        <v>35</v>
      </c>
      <c r="N7" s="43"/>
    </row>
    <row r="8" spans="1:20" ht="15" customHeight="1" x14ac:dyDescent="0.25">
      <c r="A8" s="61"/>
      <c r="B8" s="105" t="s">
        <v>72</v>
      </c>
      <c r="C8" s="106"/>
      <c r="D8" s="106"/>
      <c r="E8" s="106"/>
      <c r="F8" s="106"/>
      <c r="G8" s="107"/>
      <c r="H8" s="44"/>
      <c r="I8" s="44"/>
      <c r="L8" s="41"/>
      <c r="M8" s="60"/>
    </row>
    <row r="9" spans="1:20" ht="76.5" customHeight="1" x14ac:dyDescent="0.25">
      <c r="A9" s="61"/>
      <c r="B9" s="55" t="s">
        <v>75</v>
      </c>
      <c r="C9" s="110" t="s">
        <v>76</v>
      </c>
      <c r="D9" s="110"/>
      <c r="E9" s="56" t="s">
        <v>73</v>
      </c>
      <c r="F9" s="42" t="s">
        <v>80</v>
      </c>
      <c r="G9" s="56" t="s">
        <v>82</v>
      </c>
      <c r="H9" s="56" t="s">
        <v>81</v>
      </c>
      <c r="I9" s="56" t="s">
        <v>74</v>
      </c>
      <c r="J9" s="3" t="s">
        <v>35</v>
      </c>
      <c r="N9" s="43"/>
    </row>
    <row r="10" spans="1:20" ht="14.25" customHeight="1" x14ac:dyDescent="0.25">
      <c r="A10" s="61"/>
      <c r="B10" s="33" t="s">
        <v>16</v>
      </c>
      <c r="C10" s="111" t="s">
        <v>16</v>
      </c>
      <c r="D10" s="112"/>
      <c r="E10" s="33" t="s">
        <v>19</v>
      </c>
      <c r="F10" s="33" t="s">
        <v>19</v>
      </c>
      <c r="G10" s="33" t="s">
        <v>19</v>
      </c>
      <c r="H10" s="33" t="s">
        <v>19</v>
      </c>
      <c r="I10" s="33" t="s">
        <v>83</v>
      </c>
      <c r="J10" s="36" t="s">
        <v>34</v>
      </c>
    </row>
    <row r="11" spans="1:20" x14ac:dyDescent="0.25">
      <c r="A11" s="21" t="s">
        <v>31</v>
      </c>
      <c r="B11" s="58">
        <v>10</v>
      </c>
      <c r="C11" s="113">
        <v>7.5</v>
      </c>
      <c r="D11" s="114"/>
      <c r="E11" s="59">
        <v>5</v>
      </c>
      <c r="F11" s="59">
        <v>12.5</v>
      </c>
      <c r="G11" s="59">
        <v>15</v>
      </c>
      <c r="H11" s="59">
        <v>20</v>
      </c>
      <c r="I11" s="59">
        <v>30</v>
      </c>
      <c r="J11" s="59">
        <f>SUM(B11:I11)</f>
        <v>100</v>
      </c>
      <c r="K11" s="38" t="s">
        <v>19</v>
      </c>
      <c r="L11" s="38" t="s">
        <v>23</v>
      </c>
      <c r="M11" s="38" t="s">
        <v>36</v>
      </c>
      <c r="N11" s="38" t="s">
        <v>54</v>
      </c>
      <c r="O11" s="38" t="s">
        <v>55</v>
      </c>
    </row>
    <row r="12" spans="1:20" x14ac:dyDescent="0.25">
      <c r="A12" s="37" t="str">
        <f>CONFIGURACIONES!A2</f>
        <v>Alumno 1</v>
      </c>
      <c r="B12" s="25">
        <v>1</v>
      </c>
      <c r="C12" s="101">
        <v>0.5</v>
      </c>
      <c r="D12" s="102"/>
      <c r="E12" s="27">
        <v>0.25</v>
      </c>
      <c r="F12" s="27">
        <v>0</v>
      </c>
      <c r="G12" s="34">
        <v>0.35</v>
      </c>
      <c r="H12" s="27">
        <v>0</v>
      </c>
      <c r="I12" s="27">
        <v>0</v>
      </c>
      <c r="J12" s="59">
        <f>SUM(B12:I12)</f>
        <v>2.1</v>
      </c>
      <c r="K12" s="3" t="str">
        <f>VLOOKUP( ROUNDUP(J12*0.3,0),$R$12:$S$15,2)</f>
        <v>INICIADO</v>
      </c>
      <c r="L12" s="3" t="str">
        <f>VLOOKUP( ROUNDUP((B12+C12+I12)*30/SUM($B$11+$C$11+$I$11),0),$R$12:$S$15,2)</f>
        <v>INICIADO</v>
      </c>
      <c r="M12" s="3" t="str">
        <f>VLOOKUP( ROUNDUP((B12+C12)*30/SUM($B$11+$C$11),0),$R$12:$S$15,2)</f>
        <v>AVANZADO</v>
      </c>
      <c r="N12" s="3" t="str">
        <f>VLOOKUP( ROUNDUP(I12*30/$I$11,0),$R$12:$S$15,2)</f>
        <v>INICIADO</v>
      </c>
      <c r="O12" s="3" t="str">
        <f>VLOOKUP( ROUNDUP(I12*30/$I$11,0),$R$12:$S$15,2)</f>
        <v>INICIADO</v>
      </c>
      <c r="R12" s="3">
        <v>0</v>
      </c>
      <c r="S12" s="3" t="s">
        <v>50</v>
      </c>
    </row>
    <row r="13" spans="1:20" x14ac:dyDescent="0.25">
      <c r="A13" s="37" t="str">
        <f>CONFIGURACIONES!A3</f>
        <v>Alumno 2</v>
      </c>
      <c r="B13" s="25">
        <v>1</v>
      </c>
      <c r="C13" s="103">
        <v>0.6</v>
      </c>
      <c r="D13" s="104"/>
      <c r="E13" s="27">
        <v>0.5</v>
      </c>
      <c r="F13" s="27">
        <v>1</v>
      </c>
      <c r="G13" s="34">
        <v>0.75</v>
      </c>
      <c r="H13" s="27">
        <v>0.25</v>
      </c>
      <c r="I13" s="27">
        <v>1.65</v>
      </c>
      <c r="J13" s="59">
        <f t="shared" ref="J13:J41" si="0">SUM(B13:I13)</f>
        <v>5.75</v>
      </c>
      <c r="K13" s="3" t="str">
        <f t="shared" ref="K13:K41" si="1">VLOOKUP( ROUNDUP(J13*0.3,0),$R$12:$S$15,2)</f>
        <v>MEDIO</v>
      </c>
      <c r="L13" s="3" t="str">
        <f t="shared" ref="L13:L41" si="2">VLOOKUP( ROUNDUP((B13+C13+I13)*30/SUM($B$11+$C$11+$I$11),0),$R$12:$S$15,2)</f>
        <v>AVANZADO</v>
      </c>
      <c r="M13" s="3" t="str">
        <f t="shared" ref="M13:M41" si="3">VLOOKUP( ROUNDUP((B13+C13)*30/SUM($B$11+$C$11),0),$R$12:$S$15,2)</f>
        <v>AVANZADO</v>
      </c>
      <c r="N13" s="3" t="str">
        <f t="shared" ref="N13:N41" si="4">VLOOKUP( ROUNDUP(I13*30/$I$11,0),$R$12:$S$15,2)</f>
        <v>MEDIO</v>
      </c>
      <c r="O13" s="3" t="str">
        <f t="shared" ref="O13:O41" si="5">VLOOKUP( ROUNDUP(I13*30/$I$11,0),$R$12:$S$15,2)</f>
        <v>MEDIO</v>
      </c>
      <c r="R13" s="3">
        <v>1</v>
      </c>
      <c r="S13" s="3" t="s">
        <v>50</v>
      </c>
    </row>
    <row r="14" spans="1:20" x14ac:dyDescent="0.25">
      <c r="A14" s="37" t="str">
        <f>CONFIGURACIONES!A4</f>
        <v>Alumno 3</v>
      </c>
      <c r="B14" s="25">
        <v>0</v>
      </c>
      <c r="C14" s="103">
        <v>0.3</v>
      </c>
      <c r="D14" s="104"/>
      <c r="E14" s="27">
        <v>0</v>
      </c>
      <c r="F14" s="27">
        <v>0</v>
      </c>
      <c r="G14" s="34">
        <v>0.35</v>
      </c>
      <c r="H14" s="27">
        <v>0</v>
      </c>
      <c r="I14" s="27">
        <v>1.25</v>
      </c>
      <c r="J14" s="59">
        <f t="shared" si="0"/>
        <v>1.9</v>
      </c>
      <c r="K14" s="3" t="str">
        <f t="shared" si="1"/>
        <v>INICIADO</v>
      </c>
      <c r="L14" s="3" t="str">
        <f t="shared" si="2"/>
        <v>INICIADO</v>
      </c>
      <c r="M14" s="3" t="str">
        <f t="shared" si="3"/>
        <v>INICIADO</v>
      </c>
      <c r="N14" s="3" t="str">
        <f t="shared" si="4"/>
        <v>MEDIO</v>
      </c>
      <c r="O14" s="3" t="str">
        <f t="shared" si="5"/>
        <v>MEDIO</v>
      </c>
      <c r="R14" s="3">
        <v>2</v>
      </c>
      <c r="S14" s="3" t="s">
        <v>51</v>
      </c>
    </row>
    <row r="15" spans="1:20" x14ac:dyDescent="0.25">
      <c r="A15" s="37" t="str">
        <f>CONFIGURACIONES!A5</f>
        <v>Alumno 4</v>
      </c>
      <c r="B15" s="25">
        <v>1</v>
      </c>
      <c r="C15" s="97">
        <v>0.75</v>
      </c>
      <c r="D15" s="98"/>
      <c r="E15" s="27">
        <v>0.25</v>
      </c>
      <c r="F15" s="27">
        <v>0.3</v>
      </c>
      <c r="G15" s="34">
        <v>0.85</v>
      </c>
      <c r="H15" s="27">
        <v>0.25</v>
      </c>
      <c r="I15" s="27">
        <v>2</v>
      </c>
      <c r="J15" s="59">
        <f t="shared" si="0"/>
        <v>5.4</v>
      </c>
      <c r="K15" s="3" t="str">
        <f t="shared" si="1"/>
        <v>MEDIO</v>
      </c>
      <c r="L15" s="3" t="str">
        <f t="shared" si="2"/>
        <v>AVANZADO</v>
      </c>
      <c r="M15" s="3" t="str">
        <f t="shared" si="3"/>
        <v>AVANZADO</v>
      </c>
      <c r="N15" s="3" t="str">
        <f t="shared" si="4"/>
        <v>MEDIO</v>
      </c>
      <c r="O15" s="3" t="str">
        <f t="shared" si="5"/>
        <v>MEDIO</v>
      </c>
      <c r="R15" s="3">
        <v>3</v>
      </c>
      <c r="S15" s="3" t="s">
        <v>52</v>
      </c>
    </row>
    <row r="16" spans="1:20" x14ac:dyDescent="0.25">
      <c r="A16" s="37" t="str">
        <f>CONFIGURACIONES!A6</f>
        <v>Alumno 5</v>
      </c>
      <c r="B16" s="25">
        <v>1</v>
      </c>
      <c r="C16" s="97">
        <v>0.75</v>
      </c>
      <c r="D16" s="98"/>
      <c r="E16" s="27">
        <v>0.25</v>
      </c>
      <c r="F16" s="27">
        <v>1</v>
      </c>
      <c r="G16" s="34">
        <v>1</v>
      </c>
      <c r="H16" s="27">
        <v>1</v>
      </c>
      <c r="I16" s="27">
        <v>1.5</v>
      </c>
      <c r="J16" s="59">
        <f t="shared" si="0"/>
        <v>6.5</v>
      </c>
      <c r="K16" s="3" t="str">
        <f t="shared" si="1"/>
        <v>MEDIO</v>
      </c>
      <c r="L16" s="3" t="str">
        <f t="shared" si="2"/>
        <v>AVANZADO</v>
      </c>
      <c r="M16" s="3" t="str">
        <f t="shared" si="3"/>
        <v>AVANZADO</v>
      </c>
      <c r="N16" s="3" t="str">
        <f t="shared" si="4"/>
        <v>MEDIO</v>
      </c>
      <c r="O16" s="3" t="str">
        <f t="shared" si="5"/>
        <v>MEDIO</v>
      </c>
    </row>
    <row r="17" spans="1:15" x14ac:dyDescent="0.25">
      <c r="A17" s="37" t="str">
        <f>CONFIGURACIONES!A7</f>
        <v>Alumno 6</v>
      </c>
      <c r="B17" s="31">
        <v>1</v>
      </c>
      <c r="C17" s="101">
        <v>0.3</v>
      </c>
      <c r="D17" s="102"/>
      <c r="E17" s="27">
        <v>0</v>
      </c>
      <c r="F17" s="27">
        <v>0.75</v>
      </c>
      <c r="G17" s="34">
        <v>0.35</v>
      </c>
      <c r="H17" s="27">
        <v>0</v>
      </c>
      <c r="I17" s="27">
        <v>0.5</v>
      </c>
      <c r="J17" s="59">
        <f t="shared" si="0"/>
        <v>2.9</v>
      </c>
      <c r="K17" s="3" t="str">
        <f t="shared" si="1"/>
        <v>INICIADO</v>
      </c>
      <c r="L17" s="3" t="str">
        <f t="shared" si="2"/>
        <v>MEDIO</v>
      </c>
      <c r="M17" s="3" t="str">
        <f t="shared" si="3"/>
        <v>AVANZADO</v>
      </c>
      <c r="N17" s="3" t="str">
        <f t="shared" si="4"/>
        <v>INICIADO</v>
      </c>
      <c r="O17" s="3" t="str">
        <f t="shared" si="5"/>
        <v>INICIADO</v>
      </c>
    </row>
    <row r="18" spans="1:15" x14ac:dyDescent="0.25">
      <c r="A18" s="37" t="str">
        <f>CONFIGURACIONES!A8</f>
        <v>Alumno 7</v>
      </c>
      <c r="B18" s="25">
        <v>1</v>
      </c>
      <c r="C18" s="101">
        <v>0.1</v>
      </c>
      <c r="D18" s="102"/>
      <c r="E18" s="27">
        <v>0.2</v>
      </c>
      <c r="F18" s="27">
        <v>1</v>
      </c>
      <c r="G18" s="34">
        <v>0</v>
      </c>
      <c r="H18" s="27">
        <v>0</v>
      </c>
      <c r="I18" s="27">
        <v>0</v>
      </c>
      <c r="J18" s="59">
        <f t="shared" si="0"/>
        <v>2.2999999999999998</v>
      </c>
      <c r="K18" s="3" t="str">
        <f t="shared" si="1"/>
        <v>INICIADO</v>
      </c>
      <c r="L18" s="3" t="str">
        <f t="shared" si="2"/>
        <v>INICIADO</v>
      </c>
      <c r="M18" s="3" t="str">
        <f t="shared" si="3"/>
        <v>MEDIO</v>
      </c>
      <c r="N18" s="3" t="str">
        <f t="shared" si="4"/>
        <v>INICIADO</v>
      </c>
      <c r="O18" s="3" t="str">
        <f t="shared" si="5"/>
        <v>INICIADO</v>
      </c>
    </row>
    <row r="19" spans="1:15" x14ac:dyDescent="0.25">
      <c r="A19" s="37" t="str">
        <f>CONFIGURACIONES!A9</f>
        <v>Alumno 8</v>
      </c>
      <c r="B19" s="30">
        <v>1</v>
      </c>
      <c r="C19" s="101">
        <v>0.75</v>
      </c>
      <c r="D19" s="102"/>
      <c r="E19" s="27">
        <v>0</v>
      </c>
      <c r="F19" s="27">
        <v>1</v>
      </c>
      <c r="G19" s="34">
        <v>0.5</v>
      </c>
      <c r="H19" s="27">
        <v>0.75</v>
      </c>
      <c r="I19" s="27">
        <v>2.25</v>
      </c>
      <c r="J19" s="59">
        <f t="shared" si="0"/>
        <v>6.25</v>
      </c>
      <c r="K19" s="3" t="str">
        <f t="shared" si="1"/>
        <v>MEDIO</v>
      </c>
      <c r="L19" s="3" t="str">
        <f t="shared" si="2"/>
        <v>AVANZADO</v>
      </c>
      <c r="M19" s="3" t="str">
        <f t="shared" si="3"/>
        <v>AVANZADO</v>
      </c>
      <c r="N19" s="3" t="str">
        <f t="shared" si="4"/>
        <v>AVANZADO</v>
      </c>
      <c r="O19" s="3" t="str">
        <f t="shared" si="5"/>
        <v>AVANZADO</v>
      </c>
    </row>
    <row r="20" spans="1:15" x14ac:dyDescent="0.25">
      <c r="A20" s="37" t="str">
        <f>CONFIGURACIONES!A10</f>
        <v>Alumno 9</v>
      </c>
      <c r="B20" s="30">
        <v>1</v>
      </c>
      <c r="C20" s="101">
        <v>0.5</v>
      </c>
      <c r="D20" s="102"/>
      <c r="E20" s="27">
        <v>0.25</v>
      </c>
      <c r="F20" s="27">
        <v>1.1499999999999999</v>
      </c>
      <c r="G20" s="34">
        <v>0.85</v>
      </c>
      <c r="H20" s="27">
        <v>0.75</v>
      </c>
      <c r="I20" s="27">
        <v>0.5</v>
      </c>
      <c r="J20" s="59">
        <f t="shared" si="0"/>
        <v>5</v>
      </c>
      <c r="K20" s="3" t="str">
        <f t="shared" si="1"/>
        <v>MEDIO</v>
      </c>
      <c r="L20" s="3" t="str">
        <f t="shared" si="2"/>
        <v>MEDIO</v>
      </c>
      <c r="M20" s="3" t="str">
        <f t="shared" si="3"/>
        <v>AVANZADO</v>
      </c>
      <c r="N20" s="3" t="str">
        <f t="shared" si="4"/>
        <v>INICIADO</v>
      </c>
      <c r="O20" s="3" t="str">
        <f t="shared" si="5"/>
        <v>INICIADO</v>
      </c>
    </row>
    <row r="21" spans="1:15" x14ac:dyDescent="0.25">
      <c r="A21" s="37" t="str">
        <f>CONFIGURACIONES!A11</f>
        <v>Alumno 10</v>
      </c>
      <c r="B21" s="30">
        <v>1</v>
      </c>
      <c r="C21" s="101">
        <v>0.75</v>
      </c>
      <c r="D21" s="102"/>
      <c r="E21" s="27">
        <v>0.25</v>
      </c>
      <c r="F21" s="27">
        <v>1.25</v>
      </c>
      <c r="G21" s="34">
        <v>0.75</v>
      </c>
      <c r="H21" s="27">
        <v>1.25</v>
      </c>
      <c r="I21" s="27">
        <v>2.5</v>
      </c>
      <c r="J21" s="59">
        <f t="shared" si="0"/>
        <v>7.75</v>
      </c>
      <c r="K21" s="3" t="str">
        <f t="shared" si="1"/>
        <v>AVANZADO</v>
      </c>
      <c r="L21" s="3" t="str">
        <f t="shared" si="2"/>
        <v>AVANZADO</v>
      </c>
      <c r="M21" s="3" t="str">
        <f t="shared" si="3"/>
        <v>AVANZADO</v>
      </c>
      <c r="N21" s="3" t="str">
        <f t="shared" si="4"/>
        <v>AVANZADO</v>
      </c>
      <c r="O21" s="3" t="str">
        <f t="shared" si="5"/>
        <v>AVANZADO</v>
      </c>
    </row>
    <row r="22" spans="1:15" x14ac:dyDescent="0.25">
      <c r="A22" s="37" t="str">
        <f>CONFIGURACIONES!A12</f>
        <v>Alumno 11</v>
      </c>
      <c r="B22" s="30">
        <v>1</v>
      </c>
      <c r="C22" s="101">
        <v>0.75</v>
      </c>
      <c r="D22" s="102"/>
      <c r="E22" s="27">
        <v>0.4</v>
      </c>
      <c r="F22" s="27">
        <v>1.1499999999999999</v>
      </c>
      <c r="G22" s="34">
        <v>0.35</v>
      </c>
      <c r="H22" s="27">
        <v>0</v>
      </c>
      <c r="I22" s="27">
        <v>1.75</v>
      </c>
      <c r="J22" s="59">
        <f t="shared" si="0"/>
        <v>5.4</v>
      </c>
      <c r="K22" s="3" t="str">
        <f t="shared" si="1"/>
        <v>MEDIO</v>
      </c>
      <c r="L22" s="3" t="str">
        <f t="shared" si="2"/>
        <v>AVANZADO</v>
      </c>
      <c r="M22" s="3" t="str">
        <f t="shared" si="3"/>
        <v>AVANZADO</v>
      </c>
      <c r="N22" s="3" t="str">
        <f t="shared" si="4"/>
        <v>MEDIO</v>
      </c>
      <c r="O22" s="3" t="str">
        <f t="shared" si="5"/>
        <v>MEDIO</v>
      </c>
    </row>
    <row r="23" spans="1:15" x14ac:dyDescent="0.25">
      <c r="A23" s="37" t="str">
        <f>CONFIGURACIONES!A13</f>
        <v>Alumno 12</v>
      </c>
      <c r="B23" s="30">
        <v>1</v>
      </c>
      <c r="C23" s="101">
        <v>0.5</v>
      </c>
      <c r="D23" s="102"/>
      <c r="E23" s="27">
        <v>0.25</v>
      </c>
      <c r="F23" s="27">
        <v>1.1499999999999999</v>
      </c>
      <c r="G23" s="34">
        <v>0.25</v>
      </c>
      <c r="H23" s="27">
        <v>0.75</v>
      </c>
      <c r="I23" s="27">
        <v>1.75</v>
      </c>
      <c r="J23" s="59">
        <f t="shared" si="0"/>
        <v>5.65</v>
      </c>
      <c r="K23" s="3" t="str">
        <f t="shared" si="1"/>
        <v>MEDIO</v>
      </c>
      <c r="L23" s="3" t="str">
        <f t="shared" si="2"/>
        <v>AVANZADO</v>
      </c>
      <c r="M23" s="3" t="str">
        <f t="shared" si="3"/>
        <v>AVANZADO</v>
      </c>
      <c r="N23" s="3" t="str">
        <f t="shared" si="4"/>
        <v>MEDIO</v>
      </c>
      <c r="O23" s="3" t="str">
        <f t="shared" si="5"/>
        <v>MEDIO</v>
      </c>
    </row>
    <row r="24" spans="1:15" x14ac:dyDescent="0.25">
      <c r="A24" s="37" t="str">
        <f>CONFIGURACIONES!A14</f>
        <v>Alumno 13</v>
      </c>
      <c r="B24" s="30">
        <v>1</v>
      </c>
      <c r="C24" s="101">
        <v>0.65</v>
      </c>
      <c r="D24" s="102"/>
      <c r="E24" s="27">
        <v>0.5</v>
      </c>
      <c r="F24" s="27">
        <v>1.25</v>
      </c>
      <c r="G24" s="34">
        <v>1.2</v>
      </c>
      <c r="H24" s="27">
        <v>1</v>
      </c>
      <c r="I24" s="27">
        <v>2.9</v>
      </c>
      <c r="J24" s="59">
        <f t="shared" si="0"/>
        <v>8.5</v>
      </c>
      <c r="K24" s="3" t="str">
        <f t="shared" si="1"/>
        <v>AVANZADO</v>
      </c>
      <c r="L24" s="3" t="str">
        <f t="shared" si="2"/>
        <v>AVANZADO</v>
      </c>
      <c r="M24" s="3" t="str">
        <f t="shared" si="3"/>
        <v>AVANZADO</v>
      </c>
      <c r="N24" s="3" t="str">
        <f t="shared" si="4"/>
        <v>AVANZADO</v>
      </c>
      <c r="O24" s="3" t="str">
        <f t="shared" si="5"/>
        <v>AVANZADO</v>
      </c>
    </row>
    <row r="25" spans="1:15" x14ac:dyDescent="0.25">
      <c r="A25" s="37" t="str">
        <f>CONFIGURACIONES!A15</f>
        <v>Alumno 14</v>
      </c>
      <c r="B25" s="30">
        <v>1</v>
      </c>
      <c r="C25" s="101">
        <v>0.4</v>
      </c>
      <c r="D25" s="102"/>
      <c r="E25" s="27">
        <v>0.1</v>
      </c>
      <c r="F25" s="27">
        <v>0.75</v>
      </c>
      <c r="G25" s="34">
        <v>1</v>
      </c>
      <c r="H25" s="27">
        <v>0</v>
      </c>
      <c r="I25" s="27">
        <v>0</v>
      </c>
      <c r="J25" s="59">
        <f t="shared" si="0"/>
        <v>3.25</v>
      </c>
      <c r="K25" s="3" t="str">
        <f t="shared" si="1"/>
        <v>INICIADO</v>
      </c>
      <c r="L25" s="3" t="str">
        <f t="shared" si="2"/>
        <v>INICIADO</v>
      </c>
      <c r="M25" s="3" t="str">
        <f t="shared" si="3"/>
        <v>AVANZADO</v>
      </c>
      <c r="N25" s="3" t="str">
        <f t="shared" si="4"/>
        <v>INICIADO</v>
      </c>
      <c r="O25" s="3" t="str">
        <f t="shared" si="5"/>
        <v>INICIADO</v>
      </c>
    </row>
    <row r="26" spans="1:15" x14ac:dyDescent="0.25">
      <c r="A26" s="37" t="str">
        <f>CONFIGURACIONES!A16</f>
        <v>Alumno 15</v>
      </c>
      <c r="B26" s="30">
        <v>1</v>
      </c>
      <c r="C26" s="101">
        <v>0.75</v>
      </c>
      <c r="D26" s="102"/>
      <c r="E26" s="27">
        <v>0</v>
      </c>
      <c r="F26" s="27">
        <v>0</v>
      </c>
      <c r="G26" s="34">
        <v>0</v>
      </c>
      <c r="H26" s="27">
        <v>0</v>
      </c>
      <c r="I26" s="27">
        <v>1.1499999999999999</v>
      </c>
      <c r="J26" s="59">
        <f t="shared" si="0"/>
        <v>2.9</v>
      </c>
      <c r="K26" s="3" t="str">
        <f t="shared" si="1"/>
        <v>INICIADO</v>
      </c>
      <c r="L26" s="3" t="str">
        <f t="shared" si="2"/>
        <v>MEDIO</v>
      </c>
      <c r="M26" s="3" t="str">
        <f t="shared" si="3"/>
        <v>AVANZADO</v>
      </c>
      <c r="N26" s="3" t="str">
        <f t="shared" si="4"/>
        <v>MEDIO</v>
      </c>
      <c r="O26" s="3" t="str">
        <f t="shared" si="5"/>
        <v>MEDIO</v>
      </c>
    </row>
    <row r="27" spans="1:15" x14ac:dyDescent="0.25">
      <c r="A27" s="37" t="str">
        <f>CONFIGURACIONES!A17</f>
        <v>Alumno 16</v>
      </c>
      <c r="B27" s="30">
        <v>1</v>
      </c>
      <c r="C27" s="101">
        <v>0.75</v>
      </c>
      <c r="D27" s="102"/>
      <c r="E27" s="27">
        <v>0.25</v>
      </c>
      <c r="F27" s="27">
        <v>1.05</v>
      </c>
      <c r="G27" s="34">
        <v>0.25</v>
      </c>
      <c r="H27" s="27">
        <v>0</v>
      </c>
      <c r="I27" s="27">
        <v>0.5</v>
      </c>
      <c r="J27" s="59">
        <f t="shared" si="0"/>
        <v>3.8</v>
      </c>
      <c r="K27" s="3" t="str">
        <f t="shared" si="1"/>
        <v>MEDIO</v>
      </c>
      <c r="L27" s="3" t="str">
        <f t="shared" si="2"/>
        <v>MEDIO</v>
      </c>
      <c r="M27" s="3" t="str">
        <f t="shared" si="3"/>
        <v>AVANZADO</v>
      </c>
      <c r="N27" s="3" t="str">
        <f t="shared" si="4"/>
        <v>INICIADO</v>
      </c>
      <c r="O27" s="3" t="str">
        <f t="shared" si="5"/>
        <v>INICIADO</v>
      </c>
    </row>
    <row r="28" spans="1:15" x14ac:dyDescent="0.25">
      <c r="A28" s="37" t="str">
        <f>CONFIGURACIONES!A18</f>
        <v>Alumno 17</v>
      </c>
      <c r="B28" s="30"/>
      <c r="C28" s="101"/>
      <c r="D28" s="102"/>
      <c r="E28" s="27"/>
      <c r="F28" s="27"/>
      <c r="G28" s="34"/>
      <c r="H28" s="27"/>
      <c r="I28" s="27"/>
      <c r="J28" s="59">
        <f t="shared" si="0"/>
        <v>0</v>
      </c>
      <c r="K28" s="3" t="str">
        <f t="shared" si="1"/>
        <v>INICIADO</v>
      </c>
      <c r="L28" s="3" t="str">
        <f t="shared" si="2"/>
        <v>INICIADO</v>
      </c>
      <c r="M28" s="3" t="str">
        <f t="shared" si="3"/>
        <v>INICIADO</v>
      </c>
      <c r="N28" s="3" t="str">
        <f t="shared" si="4"/>
        <v>INICIADO</v>
      </c>
      <c r="O28" s="3" t="str">
        <f t="shared" si="5"/>
        <v>INICIADO</v>
      </c>
    </row>
    <row r="29" spans="1:15" x14ac:dyDescent="0.25">
      <c r="A29" s="37" t="str">
        <f>CONFIGURACIONES!A19</f>
        <v>Alumno 18</v>
      </c>
      <c r="B29" s="30">
        <v>1</v>
      </c>
      <c r="C29" s="101">
        <v>0.3</v>
      </c>
      <c r="D29" s="102"/>
      <c r="E29" s="27">
        <v>0</v>
      </c>
      <c r="F29" s="27">
        <v>0.95</v>
      </c>
      <c r="G29" s="34">
        <v>0.75</v>
      </c>
      <c r="H29" s="27">
        <v>0</v>
      </c>
      <c r="I29" s="27">
        <v>1.1499999999999999</v>
      </c>
      <c r="J29" s="59">
        <f t="shared" si="0"/>
        <v>4.1500000000000004</v>
      </c>
      <c r="K29" s="3" t="str">
        <f t="shared" si="1"/>
        <v>MEDIO</v>
      </c>
      <c r="L29" s="3" t="str">
        <f t="shared" si="2"/>
        <v>MEDIO</v>
      </c>
      <c r="M29" s="3" t="str">
        <f t="shared" si="3"/>
        <v>AVANZADO</v>
      </c>
      <c r="N29" s="3" t="str">
        <f t="shared" si="4"/>
        <v>MEDIO</v>
      </c>
      <c r="O29" s="3" t="str">
        <f t="shared" si="5"/>
        <v>MEDIO</v>
      </c>
    </row>
    <row r="30" spans="1:15" x14ac:dyDescent="0.25">
      <c r="A30" s="37" t="str">
        <f>CONFIGURACIONES!A20</f>
        <v>Alumno 19</v>
      </c>
      <c r="B30" s="30">
        <v>1</v>
      </c>
      <c r="C30" s="101">
        <v>0.75</v>
      </c>
      <c r="D30" s="102"/>
      <c r="E30" s="27">
        <v>0.25</v>
      </c>
      <c r="F30" s="27">
        <v>1.1499999999999999</v>
      </c>
      <c r="G30" s="34">
        <v>0.3</v>
      </c>
      <c r="H30" s="27">
        <v>1.5</v>
      </c>
      <c r="I30" s="27">
        <v>1.25</v>
      </c>
      <c r="J30" s="59">
        <f t="shared" si="0"/>
        <v>6.1999999999999993</v>
      </c>
      <c r="K30" s="3" t="str">
        <f t="shared" si="1"/>
        <v>MEDIO</v>
      </c>
      <c r="L30" s="3" t="str">
        <f t="shared" si="2"/>
        <v>MEDIO</v>
      </c>
      <c r="M30" s="3" t="str">
        <f t="shared" si="3"/>
        <v>AVANZADO</v>
      </c>
      <c r="N30" s="3" t="str">
        <f t="shared" si="4"/>
        <v>MEDIO</v>
      </c>
      <c r="O30" s="3" t="str">
        <f t="shared" si="5"/>
        <v>MEDIO</v>
      </c>
    </row>
    <row r="31" spans="1:15" x14ac:dyDescent="0.25">
      <c r="A31" s="37" t="str">
        <f>CONFIGURACIONES!A21</f>
        <v>Alumno 20</v>
      </c>
      <c r="B31" s="30">
        <v>1</v>
      </c>
      <c r="C31" s="101">
        <v>0.75</v>
      </c>
      <c r="D31" s="102"/>
      <c r="E31" s="27">
        <v>0.5</v>
      </c>
      <c r="F31" s="27">
        <v>1.25</v>
      </c>
      <c r="G31" s="34">
        <v>1.25</v>
      </c>
      <c r="H31" s="27">
        <v>1.75</v>
      </c>
      <c r="I31" s="27">
        <v>2.25</v>
      </c>
      <c r="J31" s="59">
        <f t="shared" si="0"/>
        <v>8.75</v>
      </c>
      <c r="K31" s="3" t="str">
        <f t="shared" si="1"/>
        <v>AVANZADO</v>
      </c>
      <c r="L31" s="3" t="str">
        <f t="shared" si="2"/>
        <v>AVANZADO</v>
      </c>
      <c r="M31" s="3" t="str">
        <f t="shared" si="3"/>
        <v>AVANZADO</v>
      </c>
      <c r="N31" s="3" t="str">
        <f t="shared" si="4"/>
        <v>AVANZADO</v>
      </c>
      <c r="O31" s="3" t="str">
        <f t="shared" si="5"/>
        <v>AVANZADO</v>
      </c>
    </row>
    <row r="32" spans="1:15" x14ac:dyDescent="0.25">
      <c r="A32" s="37" t="str">
        <f>CONFIGURACIONES!A22</f>
        <v>Alumno 21</v>
      </c>
      <c r="B32" s="29">
        <v>1</v>
      </c>
      <c r="C32" s="97">
        <v>0.5</v>
      </c>
      <c r="D32" s="98"/>
      <c r="E32" s="27">
        <v>0.5</v>
      </c>
      <c r="F32" s="27">
        <v>1.25</v>
      </c>
      <c r="G32" s="34">
        <v>1.5</v>
      </c>
      <c r="H32" s="27">
        <v>2</v>
      </c>
      <c r="I32" s="27">
        <v>3</v>
      </c>
      <c r="J32" s="59">
        <f t="shared" si="0"/>
        <v>9.75</v>
      </c>
      <c r="K32" s="3" t="str">
        <f t="shared" si="1"/>
        <v>AVANZADO</v>
      </c>
      <c r="L32" s="3" t="str">
        <f t="shared" si="2"/>
        <v>AVANZADO</v>
      </c>
      <c r="M32" s="3" t="str">
        <f t="shared" si="3"/>
        <v>AVANZADO</v>
      </c>
      <c r="N32" s="3" t="str">
        <f t="shared" si="4"/>
        <v>AVANZADO</v>
      </c>
      <c r="O32" s="3" t="str">
        <f t="shared" si="5"/>
        <v>AVANZADO</v>
      </c>
    </row>
    <row r="33" spans="1:15" x14ac:dyDescent="0.25">
      <c r="A33" s="37" t="str">
        <f>CONFIGURACIONES!A23</f>
        <v>Alumno 22</v>
      </c>
      <c r="B33" s="31">
        <v>1</v>
      </c>
      <c r="C33" s="99">
        <v>0.75</v>
      </c>
      <c r="D33" s="100"/>
      <c r="E33" s="27">
        <v>0</v>
      </c>
      <c r="F33" s="27">
        <v>1</v>
      </c>
      <c r="G33" s="34">
        <v>0.85</v>
      </c>
      <c r="H33" s="27">
        <v>1.8</v>
      </c>
      <c r="I33" s="27">
        <v>2.5</v>
      </c>
      <c r="J33" s="59">
        <f t="shared" si="0"/>
        <v>7.9</v>
      </c>
      <c r="K33" s="3" t="str">
        <f t="shared" si="1"/>
        <v>AVANZADO</v>
      </c>
      <c r="L33" s="3" t="str">
        <f t="shared" si="2"/>
        <v>AVANZADO</v>
      </c>
      <c r="M33" s="3" t="str">
        <f t="shared" si="3"/>
        <v>AVANZADO</v>
      </c>
      <c r="N33" s="3" t="str">
        <f t="shared" si="4"/>
        <v>AVANZADO</v>
      </c>
      <c r="O33" s="3" t="str">
        <f t="shared" si="5"/>
        <v>AVANZADO</v>
      </c>
    </row>
    <row r="34" spans="1:15" x14ac:dyDescent="0.25">
      <c r="A34" s="37" t="str">
        <f>CONFIGURACIONES!A24</f>
        <v>Alumno 23</v>
      </c>
      <c r="B34" s="29">
        <v>1</v>
      </c>
      <c r="C34" s="99">
        <v>0.75</v>
      </c>
      <c r="D34" s="100"/>
      <c r="E34" s="27">
        <v>0.25</v>
      </c>
      <c r="F34" s="27">
        <v>1.1499999999999999</v>
      </c>
      <c r="G34" s="34">
        <v>0.75</v>
      </c>
      <c r="H34" s="27">
        <v>0</v>
      </c>
      <c r="I34" s="27">
        <v>1.25</v>
      </c>
      <c r="J34" s="59">
        <f t="shared" si="0"/>
        <v>5.15</v>
      </c>
      <c r="K34" s="3" t="str">
        <f t="shared" si="1"/>
        <v>MEDIO</v>
      </c>
      <c r="L34" s="3" t="str">
        <f t="shared" si="2"/>
        <v>MEDIO</v>
      </c>
      <c r="M34" s="3" t="str">
        <f t="shared" si="3"/>
        <v>AVANZADO</v>
      </c>
      <c r="N34" s="3" t="str">
        <f t="shared" si="4"/>
        <v>MEDIO</v>
      </c>
      <c r="O34" s="3" t="str">
        <f t="shared" si="5"/>
        <v>MEDIO</v>
      </c>
    </row>
    <row r="35" spans="1:15" x14ac:dyDescent="0.25">
      <c r="A35" s="37" t="str">
        <f>CONFIGURACIONES!A25</f>
        <v>Alumno 24</v>
      </c>
      <c r="B35" s="31">
        <v>1</v>
      </c>
      <c r="C35" s="95">
        <v>0.75</v>
      </c>
      <c r="D35" s="96"/>
      <c r="E35" s="27">
        <v>0.25</v>
      </c>
      <c r="F35" s="27">
        <v>1.25</v>
      </c>
      <c r="G35" s="34">
        <v>0.75</v>
      </c>
      <c r="H35" s="27">
        <v>1</v>
      </c>
      <c r="I35" s="27">
        <v>2</v>
      </c>
      <c r="J35" s="59">
        <f t="shared" si="0"/>
        <v>7</v>
      </c>
      <c r="K35" s="3" t="str">
        <f t="shared" si="1"/>
        <v>AVANZADO</v>
      </c>
      <c r="L35" s="3" t="str">
        <f t="shared" si="2"/>
        <v>AVANZADO</v>
      </c>
      <c r="M35" s="3" t="str">
        <f t="shared" si="3"/>
        <v>AVANZADO</v>
      </c>
      <c r="N35" s="3" t="str">
        <f t="shared" si="4"/>
        <v>MEDIO</v>
      </c>
      <c r="O35" s="3" t="str">
        <f t="shared" si="5"/>
        <v>MEDIO</v>
      </c>
    </row>
    <row r="36" spans="1:15" x14ac:dyDescent="0.25">
      <c r="A36" s="37" t="str">
        <f>CONFIGURACIONES!A26</f>
        <v>Alumno 25</v>
      </c>
      <c r="B36" s="29">
        <v>1</v>
      </c>
      <c r="C36" s="95">
        <v>0.3</v>
      </c>
      <c r="D36" s="96"/>
      <c r="E36" s="27">
        <v>0</v>
      </c>
      <c r="F36" s="27">
        <v>1</v>
      </c>
      <c r="G36" s="34">
        <v>0</v>
      </c>
      <c r="H36" s="27">
        <v>0</v>
      </c>
      <c r="I36" s="27">
        <v>1.75</v>
      </c>
      <c r="J36" s="59">
        <f t="shared" si="0"/>
        <v>4.05</v>
      </c>
      <c r="K36" s="3" t="str">
        <f t="shared" si="1"/>
        <v>MEDIO</v>
      </c>
      <c r="L36" s="3" t="str">
        <f t="shared" si="2"/>
        <v>MEDIO</v>
      </c>
      <c r="M36" s="3" t="str">
        <f t="shared" si="3"/>
        <v>AVANZADO</v>
      </c>
      <c r="N36" s="3" t="str">
        <f t="shared" si="4"/>
        <v>MEDIO</v>
      </c>
      <c r="O36" s="3" t="str">
        <f t="shared" si="5"/>
        <v>MEDIO</v>
      </c>
    </row>
    <row r="37" spans="1:15" x14ac:dyDescent="0.25">
      <c r="A37" s="37" t="str">
        <f>CONFIGURACIONES!A27</f>
        <v>Alumno 26</v>
      </c>
      <c r="B37" s="31">
        <v>1</v>
      </c>
      <c r="C37" s="95">
        <v>0</v>
      </c>
      <c r="D37" s="96"/>
      <c r="E37" s="27">
        <v>0</v>
      </c>
      <c r="F37" s="27">
        <v>0</v>
      </c>
      <c r="G37" s="34">
        <v>0.35</v>
      </c>
      <c r="H37" s="27">
        <v>0</v>
      </c>
      <c r="I37" s="27">
        <v>0.25</v>
      </c>
      <c r="J37" s="59">
        <f t="shared" si="0"/>
        <v>1.6</v>
      </c>
      <c r="K37" s="3" t="str">
        <f t="shared" si="1"/>
        <v>INICIADO</v>
      </c>
      <c r="L37" s="3" t="str">
        <f t="shared" si="2"/>
        <v>INICIADO</v>
      </c>
      <c r="M37" s="3" t="str">
        <f t="shared" si="3"/>
        <v>MEDIO</v>
      </c>
      <c r="N37" s="3" t="str">
        <f t="shared" si="4"/>
        <v>INICIADO</v>
      </c>
      <c r="O37" s="3" t="str">
        <f t="shared" si="5"/>
        <v>INICIADO</v>
      </c>
    </row>
    <row r="38" spans="1:15" x14ac:dyDescent="0.25">
      <c r="A38" s="37" t="str">
        <f>CONFIGURACIONES!A28</f>
        <v>Alumno 27</v>
      </c>
      <c r="B38" s="29">
        <v>1</v>
      </c>
      <c r="C38" s="95">
        <v>0.55000000000000004</v>
      </c>
      <c r="D38" s="96"/>
      <c r="E38" s="27">
        <v>0.1</v>
      </c>
      <c r="F38" s="27">
        <v>0.3</v>
      </c>
      <c r="G38" s="34">
        <v>0.3</v>
      </c>
      <c r="H38" s="27">
        <v>0</v>
      </c>
      <c r="I38" s="27">
        <v>0.25</v>
      </c>
      <c r="J38" s="59">
        <f t="shared" si="0"/>
        <v>2.5</v>
      </c>
      <c r="K38" s="3" t="str">
        <f t="shared" si="1"/>
        <v>INICIADO</v>
      </c>
      <c r="L38" s="3" t="str">
        <f t="shared" si="2"/>
        <v>MEDIO</v>
      </c>
      <c r="M38" s="3" t="str">
        <f t="shared" si="3"/>
        <v>AVANZADO</v>
      </c>
      <c r="N38" s="3" t="str">
        <f t="shared" si="4"/>
        <v>INICIADO</v>
      </c>
      <c r="O38" s="3" t="str">
        <f t="shared" si="5"/>
        <v>INICIADO</v>
      </c>
    </row>
    <row r="39" spans="1:15" x14ac:dyDescent="0.25">
      <c r="A39" s="37" t="str">
        <f>CONFIGURACIONES!A29</f>
        <v>Alumno 28</v>
      </c>
      <c r="B39" s="31">
        <v>1</v>
      </c>
      <c r="C39" s="95">
        <v>0.75</v>
      </c>
      <c r="D39" s="96"/>
      <c r="E39" s="27">
        <v>0.4</v>
      </c>
      <c r="F39" s="27">
        <v>1</v>
      </c>
      <c r="G39" s="34">
        <v>1.2</v>
      </c>
      <c r="H39" s="27">
        <v>1.9</v>
      </c>
      <c r="I39" s="27">
        <v>2.5499999999999998</v>
      </c>
      <c r="J39" s="59">
        <f t="shared" si="0"/>
        <v>8.8000000000000007</v>
      </c>
      <c r="K39" s="3" t="str">
        <f t="shared" si="1"/>
        <v>AVANZADO</v>
      </c>
      <c r="L39" s="3" t="str">
        <f t="shared" si="2"/>
        <v>AVANZADO</v>
      </c>
      <c r="M39" s="3" t="str">
        <f t="shared" si="3"/>
        <v>AVANZADO</v>
      </c>
      <c r="N39" s="3" t="str">
        <f t="shared" si="4"/>
        <v>AVANZADO</v>
      </c>
      <c r="O39" s="3" t="str">
        <f t="shared" si="5"/>
        <v>AVANZADO</v>
      </c>
    </row>
    <row r="40" spans="1:15" ht="13.5" customHeight="1" x14ac:dyDescent="0.25">
      <c r="A40" s="37" t="str">
        <f>CONFIGURACIONES!A30</f>
        <v>Alumno 29</v>
      </c>
      <c r="B40" s="31">
        <v>1</v>
      </c>
      <c r="C40" s="95">
        <v>0.75</v>
      </c>
      <c r="D40" s="96"/>
      <c r="E40" s="27">
        <v>0.35</v>
      </c>
      <c r="F40" s="27">
        <v>0.3</v>
      </c>
      <c r="G40" s="34">
        <v>0.5</v>
      </c>
      <c r="H40" s="27">
        <v>0</v>
      </c>
      <c r="I40" s="27">
        <v>0.5</v>
      </c>
      <c r="J40" s="59">
        <f t="shared" si="0"/>
        <v>3.4</v>
      </c>
      <c r="K40" s="3" t="str">
        <f t="shared" si="1"/>
        <v>MEDIO</v>
      </c>
      <c r="L40" s="3" t="str">
        <f t="shared" si="2"/>
        <v>MEDIO</v>
      </c>
      <c r="M40" s="3" t="str">
        <f t="shared" si="3"/>
        <v>AVANZADO</v>
      </c>
      <c r="N40" s="3" t="str">
        <f t="shared" si="4"/>
        <v>INICIADO</v>
      </c>
      <c r="O40" s="3" t="str">
        <f t="shared" si="5"/>
        <v>INICIADO</v>
      </c>
    </row>
    <row r="41" spans="1:15" ht="13.5" customHeight="1" x14ac:dyDescent="0.25">
      <c r="A41" s="37" t="str">
        <f>CONFIGURACIONES!A31</f>
        <v>Alumno 30</v>
      </c>
      <c r="B41" s="31">
        <v>1</v>
      </c>
      <c r="C41" s="95">
        <v>0.75</v>
      </c>
      <c r="D41" s="96"/>
      <c r="E41" s="27">
        <v>0.35</v>
      </c>
      <c r="F41" s="27">
        <v>1</v>
      </c>
      <c r="G41" s="34">
        <v>0.25</v>
      </c>
      <c r="H41" s="27">
        <v>0</v>
      </c>
      <c r="I41" s="27">
        <v>0</v>
      </c>
      <c r="J41" s="59">
        <f t="shared" si="0"/>
        <v>3.35</v>
      </c>
      <c r="K41" s="3" t="str">
        <f t="shared" si="1"/>
        <v>MEDIO</v>
      </c>
      <c r="L41" s="3" t="str">
        <f t="shared" si="2"/>
        <v>MEDIO</v>
      </c>
      <c r="M41" s="3" t="str">
        <f t="shared" si="3"/>
        <v>AVANZADO</v>
      </c>
      <c r="N41" s="3" t="str">
        <f t="shared" si="4"/>
        <v>INICIADO</v>
      </c>
      <c r="O41" s="3" t="str">
        <f t="shared" si="5"/>
        <v>INICIADO</v>
      </c>
    </row>
  </sheetData>
  <mergeCells count="44">
    <mergeCell ref="C40:D40"/>
    <mergeCell ref="C41:D41"/>
    <mergeCell ref="A1:A10"/>
    <mergeCell ref="B6:G6"/>
    <mergeCell ref="B5:D5"/>
    <mergeCell ref="B3:H3"/>
    <mergeCell ref="B1:H1"/>
    <mergeCell ref="B2:H2"/>
    <mergeCell ref="B4:H4"/>
    <mergeCell ref="B8:G8"/>
    <mergeCell ref="F5:H5"/>
    <mergeCell ref="F7:H7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7:D37"/>
    <mergeCell ref="C38:D38"/>
    <mergeCell ref="C39:D39"/>
    <mergeCell ref="C32:D32"/>
    <mergeCell ref="C33:D33"/>
    <mergeCell ref="C34:D34"/>
    <mergeCell ref="C35:D35"/>
    <mergeCell ref="C36:D36"/>
  </mergeCells>
  <hyperlinks>
    <hyperlink ref="J10" r:id="rId1" xr:uid="{EA28508F-1665-42AF-B886-F7D2C2A8AB6A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F71C-6AA8-4B03-9D09-D56733051EA4}">
  <sheetPr>
    <tabColor theme="4" tint="0.39997558519241921"/>
  </sheetPr>
  <dimension ref="A1:S38"/>
  <sheetViews>
    <sheetView workbookViewId="0">
      <selection activeCell="B5" sqref="B5:D5"/>
    </sheetView>
  </sheetViews>
  <sheetFormatPr baseColWidth="10" defaultRowHeight="15" x14ac:dyDescent="0.25"/>
  <cols>
    <col min="1" max="1" width="30.5703125" style="3" customWidth="1"/>
    <col min="2" max="2" width="25.28515625" style="3" customWidth="1"/>
    <col min="3" max="3" width="32" style="3" customWidth="1"/>
    <col min="4" max="4" width="19" style="3" customWidth="1"/>
    <col min="5" max="5" width="33.140625" style="3" customWidth="1"/>
    <col min="6" max="6" width="35.42578125" style="3" customWidth="1"/>
    <col min="7" max="8" width="35.140625" style="3" customWidth="1"/>
    <col min="9" max="16384" width="11.42578125" style="3"/>
  </cols>
  <sheetData>
    <row r="1" spans="1:19" x14ac:dyDescent="0.25">
      <c r="A1" s="61" t="s">
        <v>32</v>
      </c>
      <c r="B1" s="62" t="s">
        <v>27</v>
      </c>
      <c r="C1" s="63"/>
      <c r="D1" s="63"/>
      <c r="E1" s="63"/>
      <c r="F1" s="63"/>
      <c r="G1" s="63"/>
      <c r="H1" s="63"/>
    </row>
    <row r="2" spans="1:19" x14ac:dyDescent="0.25">
      <c r="A2" s="61"/>
      <c r="B2" s="64" t="s">
        <v>30</v>
      </c>
      <c r="C2" s="65"/>
      <c r="D2" s="65"/>
      <c r="E2" s="65"/>
      <c r="F2" s="65"/>
      <c r="G2" s="65"/>
      <c r="H2" s="65"/>
    </row>
    <row r="3" spans="1:19" ht="61.5" customHeight="1" x14ac:dyDescent="0.25">
      <c r="A3" s="61"/>
      <c r="B3" s="66" t="s">
        <v>63</v>
      </c>
      <c r="C3" s="67"/>
      <c r="D3" s="67"/>
      <c r="E3" s="67"/>
      <c r="F3" s="67"/>
      <c r="G3" s="67"/>
      <c r="H3" s="67"/>
      <c r="J3" s="41"/>
      <c r="L3" s="41"/>
      <c r="M3" s="41"/>
    </row>
    <row r="4" spans="1:19" x14ac:dyDescent="0.25">
      <c r="A4" s="61"/>
      <c r="B4" s="68" t="s">
        <v>2</v>
      </c>
      <c r="C4" s="69"/>
      <c r="D4" s="69"/>
      <c r="E4" s="69"/>
      <c r="F4" s="69"/>
      <c r="G4" s="69"/>
      <c r="H4" s="69"/>
      <c r="L4" s="41" t="s">
        <v>37</v>
      </c>
      <c r="M4"/>
    </row>
    <row r="5" spans="1:19" ht="102.75" customHeight="1" x14ac:dyDescent="0.25">
      <c r="A5" s="61"/>
      <c r="B5" s="70" t="s">
        <v>64</v>
      </c>
      <c r="C5" s="71"/>
      <c r="D5" s="72"/>
      <c r="E5" s="40" t="s">
        <v>38</v>
      </c>
      <c r="F5" s="40" t="s">
        <v>56</v>
      </c>
      <c r="G5" s="73" t="s">
        <v>57</v>
      </c>
      <c r="H5" s="74"/>
      <c r="K5" s="41"/>
    </row>
    <row r="6" spans="1:19" ht="15" customHeight="1" x14ac:dyDescent="0.25">
      <c r="A6" s="61"/>
      <c r="B6" s="105" t="s">
        <v>29</v>
      </c>
      <c r="C6" s="106"/>
      <c r="D6" s="106"/>
      <c r="E6" s="106"/>
      <c r="F6" s="106"/>
      <c r="G6" s="107"/>
      <c r="H6" s="44"/>
      <c r="K6" s="41"/>
    </row>
    <row r="7" spans="1:19" ht="76.5" customHeight="1" x14ac:dyDescent="0.25">
      <c r="A7" s="61"/>
      <c r="B7" s="41" t="s">
        <v>58</v>
      </c>
      <c r="C7" s="41" t="s">
        <v>59</v>
      </c>
      <c r="D7" s="41" t="s">
        <v>43</v>
      </c>
      <c r="E7" s="41" t="s">
        <v>60</v>
      </c>
      <c r="F7" s="42" t="s">
        <v>61</v>
      </c>
      <c r="G7" s="42" t="s">
        <v>62</v>
      </c>
      <c r="H7" s="42" t="s">
        <v>47</v>
      </c>
      <c r="I7" s="3" t="s">
        <v>35</v>
      </c>
      <c r="N7" s="43"/>
    </row>
    <row r="8" spans="1:19" ht="14.25" customHeight="1" x14ac:dyDescent="0.25">
      <c r="A8" s="61"/>
      <c r="B8" s="33" t="s">
        <v>16</v>
      </c>
      <c r="C8" s="33" t="s">
        <v>16</v>
      </c>
      <c r="D8" s="33" t="s">
        <v>16</v>
      </c>
      <c r="E8" s="33" t="s">
        <v>19</v>
      </c>
      <c r="F8" s="33" t="s">
        <v>19</v>
      </c>
      <c r="G8" s="33" t="s">
        <v>48</v>
      </c>
      <c r="H8" s="33" t="s">
        <v>48</v>
      </c>
      <c r="I8" s="36" t="s">
        <v>34</v>
      </c>
    </row>
    <row r="9" spans="1:19" x14ac:dyDescent="0.25">
      <c r="A9" s="21" t="s">
        <v>31</v>
      </c>
      <c r="B9" s="22">
        <v>5</v>
      </c>
      <c r="C9" s="23">
        <v>5</v>
      </c>
      <c r="D9" s="24">
        <v>10</v>
      </c>
      <c r="E9" s="24">
        <v>15</v>
      </c>
      <c r="F9" s="24">
        <v>35</v>
      </c>
      <c r="G9" s="24">
        <v>15</v>
      </c>
      <c r="H9" s="24">
        <v>15</v>
      </c>
      <c r="I9" s="24">
        <f>SUM(B9:H9)</f>
        <v>100</v>
      </c>
      <c r="J9" s="38" t="s">
        <v>19</v>
      </c>
      <c r="K9" s="38" t="s">
        <v>23</v>
      </c>
      <c r="L9" s="38" t="s">
        <v>36</v>
      </c>
      <c r="M9" s="38" t="s">
        <v>53</v>
      </c>
      <c r="N9" s="38" t="s">
        <v>54</v>
      </c>
      <c r="O9" s="38" t="s">
        <v>55</v>
      </c>
    </row>
    <row r="10" spans="1:19" ht="45" x14ac:dyDescent="0.25">
      <c r="A10" s="37" t="str">
        <f>CONFIGURACIONES!A2</f>
        <v>Alumno 1</v>
      </c>
      <c r="B10" s="25">
        <v>0.5</v>
      </c>
      <c r="C10" s="26">
        <v>0.5</v>
      </c>
      <c r="D10" s="27">
        <v>1</v>
      </c>
      <c r="E10" s="27">
        <v>1.5</v>
      </c>
      <c r="F10" s="27">
        <v>3.5</v>
      </c>
      <c r="G10" s="34">
        <v>1.5</v>
      </c>
      <c r="H10" s="27">
        <v>1.5</v>
      </c>
      <c r="I10" s="24">
        <f t="shared" ref="I10:I37" si="0">SUM(B10:H10)</f>
        <v>10</v>
      </c>
      <c r="J10" s="3" t="str">
        <f>VLOOKUP( ROUNDUP(I10*0.3,0),$R$10:$S$13,2)</f>
        <v>AVANZADO</v>
      </c>
      <c r="K10" s="3" t="str">
        <f>VLOOKUP( ROUNDUP((B10+C10+D10)*3/2,0),$R$10:$S$13,2)</f>
        <v>AVANZADO</v>
      </c>
      <c r="L10" s="3" t="str">
        <f>VLOOKUP( ROUNDUP((B10+C10+D10)*3/2,0),$R$10:$S$13,2)</f>
        <v>AVANZADO</v>
      </c>
      <c r="M10" s="3" t="str">
        <f>VLOOKUP( ROUNDUP((G10+H10)*3/2.5,0),$R$10:$S$13,2)</f>
        <v>AVANZADO</v>
      </c>
      <c r="N10" s="3" t="str">
        <f>VLOOKUP( ROUNDUP((G10+H10)*3/2.5,0),$R$10:$S$13,2)</f>
        <v>AVANZADO</v>
      </c>
      <c r="O10" s="3" t="str">
        <f>VLOOKUP( ROUNDUP((G10+H10)*3/2.5,0),$R$10:$S$13,2)</f>
        <v>AVANZADO</v>
      </c>
      <c r="R10" s="3">
        <v>0</v>
      </c>
      <c r="S10" s="3" t="s">
        <v>50</v>
      </c>
    </row>
    <row r="11" spans="1:19" x14ac:dyDescent="0.25">
      <c r="A11" s="37" t="str">
        <f>CONFIGURACIONES!A3</f>
        <v>Alumno 2</v>
      </c>
      <c r="B11" s="25">
        <v>0.25</v>
      </c>
      <c r="C11" s="28">
        <v>0</v>
      </c>
      <c r="D11" s="27">
        <v>0.5</v>
      </c>
      <c r="E11" s="27">
        <v>0.1</v>
      </c>
      <c r="F11" s="27">
        <v>1</v>
      </c>
      <c r="G11" s="34">
        <v>0.9</v>
      </c>
      <c r="H11" s="27">
        <v>0</v>
      </c>
      <c r="I11" s="24">
        <f t="shared" si="0"/>
        <v>2.75</v>
      </c>
      <c r="J11" s="3" t="str">
        <f t="shared" ref="J11:J13" si="1">VLOOKUP( ROUNDUP(I11*0.3,0),$R$10:$S$13,2)</f>
        <v>INICIADO</v>
      </c>
      <c r="K11" s="3" t="str">
        <f t="shared" ref="K11:K13" si="2">VLOOKUP( ROUNDUP((B11+C11+D11)*3/2,0),$R$10:$S$13,2)</f>
        <v>MEDIO</v>
      </c>
      <c r="L11" s="3" t="str">
        <f t="shared" ref="L11:L13" si="3">VLOOKUP( ROUNDUP((B11+C11+D11)*3/2,0),$R$10:$S$13,2)</f>
        <v>MEDIO</v>
      </c>
      <c r="M11" s="3" t="str">
        <f t="shared" ref="M11:M13" si="4">VLOOKUP( ROUNDUP((G11+H11)*3/2.5,0),$R$10:$S$13,2)</f>
        <v>MEDIO</v>
      </c>
      <c r="N11" s="3" t="str">
        <f t="shared" ref="N11:N13" si="5">VLOOKUP( ROUNDUP((G11+H11)*3/2.5,0),$R$10:$S$13,2)</f>
        <v>MEDIO</v>
      </c>
      <c r="O11" s="3" t="str">
        <f t="shared" ref="O11:O13" si="6">VLOOKUP( ROUNDUP((G11+H11)*3/2.5,0),$R$10:$S$13,2)</f>
        <v>MEDIO</v>
      </c>
      <c r="R11" s="3">
        <v>1</v>
      </c>
      <c r="S11" s="3" t="s">
        <v>50</v>
      </c>
    </row>
    <row r="12" spans="1:19" x14ac:dyDescent="0.25">
      <c r="A12" s="37" t="str">
        <f>CONFIGURACIONES!A4</f>
        <v>Alumno 3</v>
      </c>
      <c r="B12" s="25"/>
      <c r="C12" s="28"/>
      <c r="D12" s="27"/>
      <c r="E12" s="27"/>
      <c r="F12" s="27"/>
      <c r="G12" s="34">
        <v>0.25</v>
      </c>
      <c r="H12" s="27">
        <v>0.5</v>
      </c>
      <c r="I12" s="24">
        <f t="shared" si="0"/>
        <v>0.75</v>
      </c>
      <c r="J12" s="3" t="str">
        <f t="shared" si="1"/>
        <v>INICIADO</v>
      </c>
      <c r="K12" s="3" t="str">
        <f t="shared" si="2"/>
        <v>INICIADO</v>
      </c>
      <c r="L12" s="3" t="str">
        <f t="shared" si="3"/>
        <v>INICIADO</v>
      </c>
      <c r="M12" s="3" t="str">
        <f t="shared" si="4"/>
        <v>INICIADO</v>
      </c>
      <c r="N12" s="3" t="str">
        <f t="shared" si="5"/>
        <v>INICIADO</v>
      </c>
      <c r="O12" s="3" t="str">
        <f t="shared" si="6"/>
        <v>INICIADO</v>
      </c>
      <c r="R12" s="3">
        <v>2</v>
      </c>
      <c r="S12" s="3" t="s">
        <v>51</v>
      </c>
    </row>
    <row r="13" spans="1:19" x14ac:dyDescent="0.25">
      <c r="A13" s="37" t="str">
        <f>CONFIGURACIONES!A5</f>
        <v>Alumno 4</v>
      </c>
      <c r="B13" s="25"/>
      <c r="C13" s="29"/>
      <c r="D13" s="27"/>
      <c r="E13" s="27"/>
      <c r="F13" s="27"/>
      <c r="G13" s="34"/>
      <c r="H13" s="27"/>
      <c r="I13" s="24">
        <f t="shared" si="0"/>
        <v>0</v>
      </c>
      <c r="J13" s="3" t="str">
        <f t="shared" si="1"/>
        <v>INICIADO</v>
      </c>
      <c r="K13" s="3" t="str">
        <f t="shared" si="2"/>
        <v>INICIADO</v>
      </c>
      <c r="L13" s="3" t="str">
        <f t="shared" si="3"/>
        <v>INICIADO</v>
      </c>
      <c r="M13" s="3" t="str">
        <f t="shared" si="4"/>
        <v>INICIADO</v>
      </c>
      <c r="N13" s="3" t="str">
        <f t="shared" si="5"/>
        <v>INICIADO</v>
      </c>
      <c r="O13" s="3" t="str">
        <f t="shared" si="6"/>
        <v>INICIADO</v>
      </c>
      <c r="R13" s="3">
        <v>3</v>
      </c>
      <c r="S13" s="3" t="s">
        <v>52</v>
      </c>
    </row>
    <row r="14" spans="1:19" x14ac:dyDescent="0.25">
      <c r="A14" s="37" t="str">
        <f>CONFIGURACIONES!A6</f>
        <v>Alumno 5</v>
      </c>
      <c r="B14" s="25"/>
      <c r="C14" s="29"/>
      <c r="D14" s="27"/>
      <c r="E14" s="27"/>
      <c r="F14" s="27"/>
      <c r="G14" s="34"/>
      <c r="H14" s="27"/>
      <c r="I14" s="24">
        <f t="shared" si="0"/>
        <v>0</v>
      </c>
    </row>
    <row r="15" spans="1:19" x14ac:dyDescent="0.25">
      <c r="A15" s="37" t="str">
        <f>CONFIGURACIONES!A7</f>
        <v>Alumno 6</v>
      </c>
      <c r="B15" s="31"/>
      <c r="C15" s="26"/>
      <c r="D15" s="27"/>
      <c r="E15" s="27"/>
      <c r="F15" s="27"/>
      <c r="G15" s="34"/>
      <c r="H15" s="27"/>
      <c r="I15" s="24">
        <f t="shared" si="0"/>
        <v>0</v>
      </c>
    </row>
    <row r="16" spans="1:19" x14ac:dyDescent="0.25">
      <c r="A16" s="37" t="str">
        <f>CONFIGURACIONES!A8</f>
        <v>Alumno 7</v>
      </c>
      <c r="B16" s="25"/>
      <c r="C16" s="26"/>
      <c r="D16" s="27"/>
      <c r="E16" s="27"/>
      <c r="F16" s="27"/>
      <c r="G16" s="34"/>
      <c r="H16" s="27"/>
      <c r="I16" s="24">
        <f t="shared" si="0"/>
        <v>0</v>
      </c>
    </row>
    <row r="17" spans="1:9" x14ac:dyDescent="0.25">
      <c r="A17" s="37" t="str">
        <f>CONFIGURACIONES!A9</f>
        <v>Alumno 8</v>
      </c>
      <c r="B17" s="30"/>
      <c r="C17" s="26"/>
      <c r="D17" s="27"/>
      <c r="E17" s="27"/>
      <c r="F17" s="27"/>
      <c r="G17" s="34"/>
      <c r="H17" s="27"/>
      <c r="I17" s="24">
        <f t="shared" si="0"/>
        <v>0</v>
      </c>
    </row>
    <row r="18" spans="1:9" x14ac:dyDescent="0.25">
      <c r="A18" s="37" t="str">
        <f>CONFIGURACIONES!A10</f>
        <v>Alumno 9</v>
      </c>
      <c r="B18" s="30"/>
      <c r="C18" s="26"/>
      <c r="D18" s="27"/>
      <c r="E18" s="27"/>
      <c r="F18" s="27"/>
      <c r="G18" s="34"/>
      <c r="H18" s="27"/>
      <c r="I18" s="24">
        <f t="shared" si="0"/>
        <v>0</v>
      </c>
    </row>
    <row r="19" spans="1:9" x14ac:dyDescent="0.25">
      <c r="A19" s="37" t="str">
        <f>CONFIGURACIONES!A11</f>
        <v>Alumno 10</v>
      </c>
      <c r="B19" s="30"/>
      <c r="C19" s="26"/>
      <c r="D19" s="27"/>
      <c r="E19" s="27"/>
      <c r="F19" s="27"/>
      <c r="G19" s="34"/>
      <c r="H19" s="27"/>
      <c r="I19" s="24">
        <f t="shared" si="0"/>
        <v>0</v>
      </c>
    </row>
    <row r="20" spans="1:9" x14ac:dyDescent="0.25">
      <c r="A20" s="37" t="str">
        <f>CONFIGURACIONES!A12</f>
        <v>Alumno 11</v>
      </c>
      <c r="B20" s="30"/>
      <c r="C20" s="26"/>
      <c r="D20" s="27"/>
      <c r="E20" s="27"/>
      <c r="F20" s="27"/>
      <c r="G20" s="34"/>
      <c r="H20" s="27"/>
      <c r="I20" s="24">
        <f t="shared" si="0"/>
        <v>0</v>
      </c>
    </row>
    <row r="21" spans="1:9" x14ac:dyDescent="0.25">
      <c r="A21" s="37" t="str">
        <f>CONFIGURACIONES!A13</f>
        <v>Alumno 12</v>
      </c>
      <c r="B21" s="30"/>
      <c r="C21" s="26"/>
      <c r="D21" s="27"/>
      <c r="E21" s="27"/>
      <c r="F21" s="27"/>
      <c r="G21" s="34"/>
      <c r="H21" s="27"/>
      <c r="I21" s="24">
        <f t="shared" si="0"/>
        <v>0</v>
      </c>
    </row>
    <row r="22" spans="1:9" x14ac:dyDescent="0.25">
      <c r="A22" s="37" t="str">
        <f>CONFIGURACIONES!A14</f>
        <v>Alumno 13</v>
      </c>
      <c r="B22" s="30"/>
      <c r="C22" s="26"/>
      <c r="D22" s="27"/>
      <c r="E22" s="27"/>
      <c r="F22" s="27"/>
      <c r="G22" s="34"/>
      <c r="H22" s="27"/>
      <c r="I22" s="24">
        <f t="shared" si="0"/>
        <v>0</v>
      </c>
    </row>
    <row r="23" spans="1:9" x14ac:dyDescent="0.25">
      <c r="A23" s="37" t="str">
        <f>CONFIGURACIONES!A15</f>
        <v>Alumno 14</v>
      </c>
      <c r="B23" s="30"/>
      <c r="C23" s="26"/>
      <c r="D23" s="27"/>
      <c r="E23" s="27"/>
      <c r="F23" s="27"/>
      <c r="G23" s="34"/>
      <c r="H23" s="27"/>
      <c r="I23" s="24">
        <f t="shared" si="0"/>
        <v>0</v>
      </c>
    </row>
    <row r="24" spans="1:9" x14ac:dyDescent="0.25">
      <c r="A24" s="37" t="str">
        <f>CONFIGURACIONES!A16</f>
        <v>Alumno 15</v>
      </c>
      <c r="B24" s="30"/>
      <c r="C24" s="26"/>
      <c r="D24" s="27"/>
      <c r="E24" s="27"/>
      <c r="F24" s="27"/>
      <c r="G24" s="34"/>
      <c r="H24" s="27"/>
      <c r="I24" s="24">
        <f t="shared" si="0"/>
        <v>0</v>
      </c>
    </row>
    <row r="25" spans="1:9" x14ac:dyDescent="0.25">
      <c r="A25" s="37" t="str">
        <f>CONFIGURACIONES!A17</f>
        <v>Alumno 16</v>
      </c>
      <c r="B25" s="30"/>
      <c r="C25" s="26"/>
      <c r="D25" s="27"/>
      <c r="E25" s="27"/>
      <c r="F25" s="27"/>
      <c r="G25" s="34"/>
      <c r="H25" s="27"/>
      <c r="I25" s="24">
        <f t="shared" si="0"/>
        <v>0</v>
      </c>
    </row>
    <row r="26" spans="1:9" x14ac:dyDescent="0.25">
      <c r="A26" s="37" t="str">
        <f>CONFIGURACIONES!A18</f>
        <v>Alumno 17</v>
      </c>
      <c r="B26" s="30"/>
      <c r="C26" s="26"/>
      <c r="D26" s="27"/>
      <c r="E26" s="27"/>
      <c r="F26" s="27"/>
      <c r="G26" s="34"/>
      <c r="H26" s="27"/>
      <c r="I26" s="24">
        <f t="shared" si="0"/>
        <v>0</v>
      </c>
    </row>
    <row r="27" spans="1:9" x14ac:dyDescent="0.25">
      <c r="A27" s="37" t="str">
        <f>CONFIGURACIONES!A19</f>
        <v>Alumno 18</v>
      </c>
      <c r="B27" s="30"/>
      <c r="C27" s="26"/>
      <c r="D27" s="27"/>
      <c r="E27" s="27"/>
      <c r="F27" s="27"/>
      <c r="G27" s="34"/>
      <c r="H27" s="27"/>
      <c r="I27" s="24">
        <f t="shared" si="0"/>
        <v>0</v>
      </c>
    </row>
    <row r="28" spans="1:9" x14ac:dyDescent="0.25">
      <c r="A28" s="37" t="str">
        <f>CONFIGURACIONES!A20</f>
        <v>Alumno 19</v>
      </c>
      <c r="B28" s="30"/>
      <c r="C28" s="26"/>
      <c r="D28" s="27"/>
      <c r="E28" s="27"/>
      <c r="F28" s="27"/>
      <c r="G28" s="34"/>
      <c r="H28" s="27"/>
      <c r="I28" s="24">
        <f t="shared" si="0"/>
        <v>0</v>
      </c>
    </row>
    <row r="29" spans="1:9" x14ac:dyDescent="0.25">
      <c r="A29" s="37" t="str">
        <f>CONFIGURACIONES!A21</f>
        <v>Alumno 20</v>
      </c>
      <c r="B29" s="30"/>
      <c r="C29" s="26"/>
      <c r="D29" s="27"/>
      <c r="E29" s="27"/>
      <c r="F29" s="27"/>
      <c r="G29" s="34"/>
      <c r="H29" s="27"/>
      <c r="I29" s="24">
        <f t="shared" si="0"/>
        <v>0</v>
      </c>
    </row>
    <row r="30" spans="1:9" x14ac:dyDescent="0.25">
      <c r="A30" s="37" t="str">
        <f>CONFIGURACIONES!A22</f>
        <v>Alumno 21</v>
      </c>
      <c r="B30" s="29"/>
      <c r="C30" s="29"/>
      <c r="D30" s="27"/>
      <c r="E30" s="27"/>
      <c r="F30" s="27"/>
      <c r="G30" s="34"/>
      <c r="H30" s="27"/>
      <c r="I30" s="24">
        <f t="shared" si="0"/>
        <v>0</v>
      </c>
    </row>
    <row r="31" spans="1:9" x14ac:dyDescent="0.25">
      <c r="A31" s="37" t="str">
        <f>CONFIGURACIONES!A23</f>
        <v>Alumno 22</v>
      </c>
      <c r="B31" s="31"/>
      <c r="C31" s="32"/>
      <c r="D31" s="27"/>
      <c r="E31" s="27"/>
      <c r="F31" s="27"/>
      <c r="G31" s="34"/>
      <c r="H31" s="27"/>
      <c r="I31" s="24">
        <f t="shared" si="0"/>
        <v>0</v>
      </c>
    </row>
    <row r="32" spans="1:9" x14ac:dyDescent="0.25">
      <c r="A32" s="37" t="str">
        <f>CONFIGURACIONES!A24</f>
        <v>Alumno 23</v>
      </c>
      <c r="B32" s="29"/>
      <c r="C32" s="32"/>
      <c r="D32" s="27"/>
      <c r="E32" s="27"/>
      <c r="F32" s="27"/>
      <c r="G32" s="34"/>
      <c r="H32" s="27"/>
      <c r="I32" s="24">
        <f t="shared" si="0"/>
        <v>0</v>
      </c>
    </row>
    <row r="33" spans="1:9" x14ac:dyDescent="0.25">
      <c r="A33" s="37" t="str">
        <f>CONFIGURACIONES!A25</f>
        <v>Alumno 24</v>
      </c>
      <c r="B33" s="31"/>
      <c r="C33" s="30"/>
      <c r="D33" s="27"/>
      <c r="E33" s="27"/>
      <c r="F33" s="27"/>
      <c r="G33" s="34"/>
      <c r="H33" s="27"/>
      <c r="I33" s="24">
        <f t="shared" si="0"/>
        <v>0</v>
      </c>
    </row>
    <row r="34" spans="1:9" x14ac:dyDescent="0.25">
      <c r="A34" s="37" t="str">
        <f>CONFIGURACIONES!A26</f>
        <v>Alumno 25</v>
      </c>
      <c r="B34" s="29"/>
      <c r="C34" s="30"/>
      <c r="D34" s="27"/>
      <c r="E34" s="27"/>
      <c r="F34" s="27"/>
      <c r="G34" s="34"/>
      <c r="H34" s="27"/>
      <c r="I34" s="24">
        <f t="shared" si="0"/>
        <v>0</v>
      </c>
    </row>
    <row r="35" spans="1:9" x14ac:dyDescent="0.25">
      <c r="A35" s="37" t="str">
        <f>CONFIGURACIONES!A27</f>
        <v>Alumno 26</v>
      </c>
      <c r="B35" s="31"/>
      <c r="C35" s="30"/>
      <c r="D35" s="27"/>
      <c r="E35" s="27"/>
      <c r="F35" s="27"/>
      <c r="G35" s="34"/>
      <c r="H35" s="27"/>
      <c r="I35" s="24">
        <f t="shared" si="0"/>
        <v>0</v>
      </c>
    </row>
    <row r="36" spans="1:9" x14ac:dyDescent="0.25">
      <c r="A36" s="37" t="str">
        <f>CONFIGURACIONES!A28</f>
        <v>Alumno 27</v>
      </c>
      <c r="B36" s="29"/>
      <c r="C36" s="30"/>
      <c r="D36" s="27"/>
      <c r="E36" s="27"/>
      <c r="F36" s="27"/>
      <c r="G36" s="34"/>
      <c r="H36" s="27"/>
      <c r="I36" s="24">
        <f t="shared" si="0"/>
        <v>0</v>
      </c>
    </row>
    <row r="37" spans="1:9" x14ac:dyDescent="0.25">
      <c r="A37" s="37" t="str">
        <f>CONFIGURACIONES!A29</f>
        <v>Alumno 28</v>
      </c>
      <c r="B37" s="31"/>
      <c r="C37" s="30"/>
      <c r="D37" s="27"/>
      <c r="E37" s="27"/>
      <c r="F37" s="27"/>
      <c r="G37" s="34"/>
      <c r="H37" s="27"/>
      <c r="I37" s="24">
        <f t="shared" si="0"/>
        <v>0</v>
      </c>
    </row>
    <row r="38" spans="1:9" x14ac:dyDescent="0.25">
      <c r="A38" s="25"/>
    </row>
  </sheetData>
  <mergeCells count="8">
    <mergeCell ref="A1:A8"/>
    <mergeCell ref="B1:H1"/>
    <mergeCell ref="B2:H2"/>
    <mergeCell ref="B3:H3"/>
    <mergeCell ref="B4:H4"/>
    <mergeCell ref="B5:D5"/>
    <mergeCell ref="G5:H5"/>
    <mergeCell ref="B6:G6"/>
  </mergeCells>
  <hyperlinks>
    <hyperlink ref="I8" r:id="rId1" xr:uid="{86AC1061-2033-404E-89CE-0C3E2049AE06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F4E0-5FCA-4DA5-A97E-0387C14D49A3}">
  <dimension ref="A1:A31"/>
  <sheetViews>
    <sheetView workbookViewId="0">
      <selection activeCell="A32" sqref="A32"/>
    </sheetView>
  </sheetViews>
  <sheetFormatPr baseColWidth="10" defaultRowHeight="15" x14ac:dyDescent="0.25"/>
  <cols>
    <col min="1" max="1" width="33.85546875" customWidth="1"/>
  </cols>
  <sheetData>
    <row r="1" spans="1:1" x14ac:dyDescent="0.25">
      <c r="A1" s="39" t="s">
        <v>33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  <row r="27" spans="1:1" x14ac:dyDescent="0.25">
      <c r="A27" t="s">
        <v>109</v>
      </c>
    </row>
    <row r="28" spans="1:1" x14ac:dyDescent="0.25">
      <c r="A28" t="s">
        <v>110</v>
      </c>
    </row>
    <row r="29" spans="1:1" x14ac:dyDescent="0.25">
      <c r="A29" t="s">
        <v>111</v>
      </c>
    </row>
    <row r="30" spans="1:1" x14ac:dyDescent="0.25">
      <c r="A30" t="s">
        <v>112</v>
      </c>
    </row>
    <row r="31" spans="1:1" x14ac:dyDescent="0.25">
      <c r="A31" t="s">
        <v>113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T2_ENTEROS (2)</vt:lpstr>
      <vt:lpstr>T1_N_DIVISIBILIDAD</vt:lpstr>
      <vt:lpstr>T1_NATURALES_DIVISIBILIDAD (2)</vt:lpstr>
      <vt:lpstr>T2_ENTEROS</vt:lpstr>
      <vt:lpstr>T4_FRACCIONES</vt:lpstr>
      <vt:lpstr>CONFIGURACIONES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dcterms:created xsi:type="dcterms:W3CDTF">2019-09-16T20:31:11Z</dcterms:created>
  <dcterms:modified xsi:type="dcterms:W3CDTF">2019-11-27T21:26:49Z</dcterms:modified>
</cp:coreProperties>
</file>